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 tabRatio="380"/>
  </bookViews>
  <sheets>
    <sheet name="Orientação" sheetId="9" r:id="rId1"/>
    <sheet name="Budget" sheetId="4" r:id="rId2"/>
    <sheet name="Painel" sheetId="1" r:id="rId3"/>
    <sheet name="Apoio" sheetId="2" state="hidden" r:id="rId4"/>
  </sheets>
  <calcPr calcId="145621"/>
</workbook>
</file>

<file path=xl/calcChain.xml><?xml version="1.0" encoding="utf-8"?>
<calcChain xmlns="http://schemas.openxmlformats.org/spreadsheetml/2006/main">
  <c r="S56" i="4" l="1"/>
  <c r="AD51" i="4"/>
  <c r="AC51" i="4"/>
  <c r="AB51" i="4"/>
  <c r="AA51" i="4"/>
  <c r="Z51" i="4"/>
  <c r="Y51" i="4"/>
  <c r="X51" i="4"/>
  <c r="W51" i="4"/>
  <c r="V51" i="4"/>
  <c r="U51" i="4"/>
  <c r="T51" i="4"/>
  <c r="S51" i="4"/>
  <c r="AE23" i="4"/>
  <c r="Q23" i="4"/>
  <c r="E51" i="4"/>
  <c r="Q46" i="4" l="1"/>
  <c r="F27" i="4" l="1"/>
  <c r="G27" i="4" l="1"/>
  <c r="F51" i="4"/>
  <c r="S27" i="1"/>
  <c r="T27" i="1"/>
  <c r="U27" i="1"/>
  <c r="V27" i="1"/>
  <c r="W27" i="1"/>
  <c r="X27" i="1"/>
  <c r="Y27" i="1"/>
  <c r="Z27" i="1"/>
  <c r="AA27" i="1"/>
  <c r="AB27" i="1"/>
  <c r="AC27" i="1"/>
  <c r="S28" i="1"/>
  <c r="T28" i="1"/>
  <c r="U28" i="1"/>
  <c r="V28" i="1"/>
  <c r="W28" i="1"/>
  <c r="X28" i="1"/>
  <c r="Y28" i="1"/>
  <c r="Z28" i="1"/>
  <c r="AA28" i="1"/>
  <c r="AB28" i="1"/>
  <c r="AC28" i="1"/>
  <c r="S29" i="1"/>
  <c r="T29" i="1"/>
  <c r="U29" i="1"/>
  <c r="V29" i="1"/>
  <c r="W29" i="1"/>
  <c r="X29" i="1"/>
  <c r="Y29" i="1"/>
  <c r="Z29" i="1"/>
  <c r="AA29" i="1"/>
  <c r="AB29" i="1"/>
  <c r="AC29" i="1"/>
  <c r="S30" i="1"/>
  <c r="T30" i="1"/>
  <c r="S31" i="1"/>
  <c r="T31" i="1"/>
  <c r="U31" i="1"/>
  <c r="V31" i="1"/>
  <c r="W31" i="1"/>
  <c r="X31" i="1"/>
  <c r="Y31" i="1"/>
  <c r="Z31" i="1"/>
  <c r="AA31" i="1"/>
  <c r="AB31" i="1"/>
  <c r="AC31" i="1"/>
  <c r="S32" i="1"/>
  <c r="T32" i="1"/>
  <c r="U32" i="1"/>
  <c r="V32" i="1"/>
  <c r="W32" i="1"/>
  <c r="X32" i="1"/>
  <c r="Y32" i="1"/>
  <c r="Z32" i="1"/>
  <c r="AA32" i="1"/>
  <c r="AB32" i="1"/>
  <c r="AC32" i="1"/>
  <c r="S33" i="1"/>
  <c r="T33" i="1"/>
  <c r="U33" i="1"/>
  <c r="V33" i="1"/>
  <c r="W33" i="1"/>
  <c r="X33" i="1"/>
  <c r="Y33" i="1"/>
  <c r="Z33" i="1"/>
  <c r="AA33" i="1"/>
  <c r="AB33" i="1"/>
  <c r="AC33" i="1"/>
  <c r="S34" i="1"/>
  <c r="T34" i="1"/>
  <c r="U34" i="1"/>
  <c r="V34" i="1"/>
  <c r="W34" i="1"/>
  <c r="X34" i="1"/>
  <c r="Y34" i="1"/>
  <c r="Z34" i="1"/>
  <c r="AA34" i="1"/>
  <c r="AB34" i="1"/>
  <c r="AC34" i="1"/>
  <c r="S36" i="1"/>
  <c r="T36" i="1"/>
  <c r="U36" i="1"/>
  <c r="V36" i="1"/>
  <c r="W36" i="1"/>
  <c r="X36" i="1"/>
  <c r="Y36" i="1"/>
  <c r="Z36" i="1"/>
  <c r="AA36" i="1"/>
  <c r="AB36" i="1"/>
  <c r="AC36" i="1"/>
  <c r="R29" i="1"/>
  <c r="R30" i="1"/>
  <c r="R31" i="1"/>
  <c r="R32" i="1"/>
  <c r="R33" i="1"/>
  <c r="R34" i="1"/>
  <c r="R36" i="1"/>
  <c r="R27" i="1"/>
  <c r="E27" i="1"/>
  <c r="F27" i="1"/>
  <c r="G27" i="1"/>
  <c r="H27" i="1"/>
  <c r="I27" i="1"/>
  <c r="J27" i="1"/>
  <c r="K27" i="1"/>
  <c r="L27" i="1"/>
  <c r="M27" i="1"/>
  <c r="N27" i="1"/>
  <c r="O27" i="1"/>
  <c r="E28" i="1"/>
  <c r="F28" i="1"/>
  <c r="G28" i="1"/>
  <c r="H28" i="1"/>
  <c r="I28" i="1"/>
  <c r="J28" i="1"/>
  <c r="K28" i="1"/>
  <c r="L28" i="1"/>
  <c r="M28" i="1"/>
  <c r="N28" i="1"/>
  <c r="O28" i="1"/>
  <c r="E29" i="1"/>
  <c r="F29" i="1"/>
  <c r="G29" i="1"/>
  <c r="H29" i="1"/>
  <c r="I29" i="1"/>
  <c r="J29" i="1"/>
  <c r="K29" i="1"/>
  <c r="L29" i="1"/>
  <c r="M29" i="1"/>
  <c r="N29" i="1"/>
  <c r="O29" i="1"/>
  <c r="E30" i="1"/>
  <c r="F30" i="1"/>
  <c r="G30" i="1"/>
  <c r="H30" i="1"/>
  <c r="I30" i="1"/>
  <c r="J30" i="1"/>
  <c r="K30" i="1"/>
  <c r="L30" i="1"/>
  <c r="M30" i="1"/>
  <c r="N30" i="1"/>
  <c r="O30" i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33" i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E35" i="1"/>
  <c r="F35" i="1"/>
  <c r="G35" i="1"/>
  <c r="H35" i="1"/>
  <c r="I35" i="1"/>
  <c r="J35" i="1"/>
  <c r="K35" i="1"/>
  <c r="L35" i="1"/>
  <c r="M35" i="1"/>
  <c r="N35" i="1"/>
  <c r="O35" i="1"/>
  <c r="E36" i="1"/>
  <c r="F36" i="1"/>
  <c r="G36" i="1"/>
  <c r="H36" i="1"/>
  <c r="I36" i="1"/>
  <c r="J36" i="1"/>
  <c r="K36" i="1"/>
  <c r="L36" i="1"/>
  <c r="M36" i="1"/>
  <c r="N36" i="1"/>
  <c r="O36" i="1"/>
  <c r="D28" i="1"/>
  <c r="D29" i="1"/>
  <c r="D30" i="1"/>
  <c r="D31" i="1"/>
  <c r="D32" i="1"/>
  <c r="D33" i="1"/>
  <c r="D34" i="1"/>
  <c r="D35" i="1"/>
  <c r="D36" i="1"/>
  <c r="D27" i="1"/>
  <c r="H27" i="4" l="1"/>
  <c r="G51" i="4"/>
  <c r="AC35" i="1"/>
  <c r="AB35" i="1"/>
  <c r="AA35" i="1"/>
  <c r="Z35" i="1"/>
  <c r="Y35" i="1"/>
  <c r="X35" i="1"/>
  <c r="W35" i="1"/>
  <c r="V35" i="1"/>
  <c r="U35" i="1"/>
  <c r="T35" i="1"/>
  <c r="S35" i="1"/>
  <c r="R35" i="1"/>
  <c r="I27" i="4" l="1"/>
  <c r="H51" i="4"/>
  <c r="U30" i="1"/>
  <c r="AE37" i="4"/>
  <c r="Q37" i="4"/>
  <c r="A6" i="4"/>
  <c r="AI6" i="4" s="1"/>
  <c r="AE13" i="4"/>
  <c r="Q13" i="4"/>
  <c r="AE45" i="4"/>
  <c r="AE44" i="4"/>
  <c r="AE43" i="4"/>
  <c r="AE42" i="4"/>
  <c r="AE41" i="4"/>
  <c r="AE40" i="4"/>
  <c r="AE39" i="4"/>
  <c r="AE38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2" i="4"/>
  <c r="AE21" i="4"/>
  <c r="AE20" i="4"/>
  <c r="AE19" i="4"/>
  <c r="AE18" i="4"/>
  <c r="AE17" i="4"/>
  <c r="AE16" i="4"/>
  <c r="AE15" i="4"/>
  <c r="AE14" i="4"/>
  <c r="AE12" i="4"/>
  <c r="AE11" i="4"/>
  <c r="AE7" i="4"/>
  <c r="AE6" i="4"/>
  <c r="T8" i="4"/>
  <c r="T50" i="4" s="1"/>
  <c r="W8" i="4"/>
  <c r="W50" i="4" s="1"/>
  <c r="V8" i="4"/>
  <c r="U8" i="4"/>
  <c r="U50" i="4" s="1"/>
  <c r="X8" i="4"/>
  <c r="Y8" i="4"/>
  <c r="Z8" i="4"/>
  <c r="AA8" i="4"/>
  <c r="AA50" i="4" s="1"/>
  <c r="AB8" i="4"/>
  <c r="AC8" i="4"/>
  <c r="AD8" i="4"/>
  <c r="Q45" i="4"/>
  <c r="Q43" i="4"/>
  <c r="Q42" i="4"/>
  <c r="Q41" i="4"/>
  <c r="Q40" i="4"/>
  <c r="Q39" i="4"/>
  <c r="Q38" i="4"/>
  <c r="Q36" i="4"/>
  <c r="Q35" i="4"/>
  <c r="Q34" i="4"/>
  <c r="Q33" i="4"/>
  <c r="Q32" i="4"/>
  <c r="Q31" i="4"/>
  <c r="Q30" i="4"/>
  <c r="Q29" i="4"/>
  <c r="Q28" i="4"/>
  <c r="Q26" i="4"/>
  <c r="Q25" i="4"/>
  <c r="Q24" i="4"/>
  <c r="Q22" i="4"/>
  <c r="Q21" i="4"/>
  <c r="Q20" i="4"/>
  <c r="Q19" i="4"/>
  <c r="Q17" i="4"/>
  <c r="Q16" i="4"/>
  <c r="Q15" i="4"/>
  <c r="Q14" i="4"/>
  <c r="Q12" i="4"/>
  <c r="Q11" i="4"/>
  <c r="J27" i="4" l="1"/>
  <c r="I51" i="4"/>
  <c r="V30" i="1"/>
  <c r="A7" i="4"/>
  <c r="A8" i="4" s="1"/>
  <c r="Q18" i="4"/>
  <c r="R28" i="1"/>
  <c r="Q44" i="4"/>
  <c r="AH6" i="4"/>
  <c r="AJ6" i="4" s="1"/>
  <c r="Q7" i="4"/>
  <c r="V50" i="4"/>
  <c r="X50" i="4"/>
  <c r="Y50" i="4"/>
  <c r="Z50" i="4"/>
  <c r="AB50" i="4"/>
  <c r="AC50" i="4"/>
  <c r="AD50" i="4"/>
  <c r="G8" i="4"/>
  <c r="F8" i="4"/>
  <c r="K27" i="4" l="1"/>
  <c r="J51" i="4"/>
  <c r="W30" i="1"/>
  <c r="A9" i="4"/>
  <c r="A10" i="4" s="1"/>
  <c r="A11" i="4" s="1"/>
  <c r="AH7" i="4"/>
  <c r="AI7" i="4"/>
  <c r="AA52" i="4"/>
  <c r="W52" i="4"/>
  <c r="V52" i="4"/>
  <c r="U52" i="4"/>
  <c r="G50" i="4"/>
  <c r="I8" i="4"/>
  <c r="F50" i="4"/>
  <c r="AD52" i="4"/>
  <c r="AB52" i="4"/>
  <c r="T52" i="4"/>
  <c r="X52" i="4"/>
  <c r="Y52" i="4"/>
  <c r="Z52" i="4"/>
  <c r="AC52" i="4"/>
  <c r="H8" i="4"/>
  <c r="H50" i="4" s="1"/>
  <c r="L27" i="4" l="1"/>
  <c r="K51" i="4"/>
  <c r="X30" i="1"/>
  <c r="A12" i="4"/>
  <c r="AI12" i="4" s="1"/>
  <c r="AI11" i="4"/>
  <c r="AH11" i="4"/>
  <c r="AJ11" i="4" s="1"/>
  <c r="AJ7" i="4"/>
  <c r="A13" i="4"/>
  <c r="J8" i="4"/>
  <c r="G52" i="4"/>
  <c r="I50" i="4"/>
  <c r="F52" i="4"/>
  <c r="H52" i="4"/>
  <c r="AH12" i="4" l="1"/>
  <c r="AJ12" i="4" s="1"/>
  <c r="M27" i="4"/>
  <c r="L51" i="4"/>
  <c r="Y30" i="1"/>
  <c r="K8" i="4"/>
  <c r="K50" i="4" s="1"/>
  <c r="Q6" i="4"/>
  <c r="A14" i="4"/>
  <c r="AH13" i="4"/>
  <c r="AI13" i="4"/>
  <c r="J50" i="4"/>
  <c r="I52" i="4"/>
  <c r="L8" i="4"/>
  <c r="L50" i="4" s="1"/>
  <c r="N27" i="4" l="1"/>
  <c r="M51" i="4"/>
  <c r="Z30" i="1"/>
  <c r="AJ13" i="4"/>
  <c r="A15" i="4"/>
  <c r="AI14" i="4"/>
  <c r="AH14" i="4"/>
  <c r="J52" i="4"/>
  <c r="K52" i="4"/>
  <c r="L52" i="4"/>
  <c r="M8" i="4"/>
  <c r="M50" i="4" s="1"/>
  <c r="O27" i="4" l="1"/>
  <c r="N51" i="4"/>
  <c r="AA30" i="1"/>
  <c r="AJ14" i="4"/>
  <c r="A16" i="4"/>
  <c r="AH15" i="4"/>
  <c r="AI15" i="4"/>
  <c r="N8" i="4"/>
  <c r="N50" i="4" s="1"/>
  <c r="P27" i="4" l="1"/>
  <c r="O51" i="4"/>
  <c r="AB30" i="1"/>
  <c r="AJ15" i="4"/>
  <c r="A17" i="4"/>
  <c r="AH16" i="4"/>
  <c r="AI16" i="4"/>
  <c r="M52" i="4"/>
  <c r="N52" i="4"/>
  <c r="P8" i="4"/>
  <c r="P50" i="4" s="1"/>
  <c r="O8" i="4"/>
  <c r="O50" i="4" s="1"/>
  <c r="P51" i="4" l="1"/>
  <c r="AC30" i="1"/>
  <c r="Q27" i="4"/>
  <c r="AJ16" i="4"/>
  <c r="A18" i="4"/>
  <c r="AI17" i="4"/>
  <c r="AH17" i="4"/>
  <c r="O52" i="4"/>
  <c r="P52" i="4"/>
  <c r="AJ17" i="4" l="1"/>
  <c r="A19" i="4"/>
  <c r="AH18" i="4"/>
  <c r="AI18" i="4"/>
  <c r="S8" i="4"/>
  <c r="E8" i="4"/>
  <c r="AJ18" i="4" l="1"/>
  <c r="A20" i="4"/>
  <c r="AH19" i="4"/>
  <c r="AI19" i="4"/>
  <c r="S50" i="4"/>
  <c r="Q8" i="4"/>
  <c r="AH8" i="4"/>
  <c r="AI8" i="4"/>
  <c r="AE8" i="4"/>
  <c r="E50" i="4"/>
  <c r="Q50" i="4" s="1"/>
  <c r="AJ19" i="4" l="1"/>
  <c r="A21" i="4"/>
  <c r="AI20" i="4"/>
  <c r="AH20" i="4"/>
  <c r="AJ8" i="4"/>
  <c r="AJ20" i="4" l="1"/>
  <c r="A22" i="4"/>
  <c r="A23" i="4" s="1"/>
  <c r="AH21" i="4"/>
  <c r="AI21" i="4"/>
  <c r="S52" i="4"/>
  <c r="E52" i="4"/>
  <c r="Q52" i="4" s="1"/>
  <c r="Q51" i="4"/>
  <c r="AI23" i="4" l="1"/>
  <c r="AH23" i="4"/>
  <c r="AJ21" i="4"/>
  <c r="A24" i="4"/>
  <c r="AH22" i="4"/>
  <c r="AI22" i="4"/>
  <c r="AJ23" i="4" l="1"/>
  <c r="AJ22" i="4"/>
  <c r="A25" i="4"/>
  <c r="AI24" i="4"/>
  <c r="AH24" i="4"/>
  <c r="AJ24" i="4" l="1"/>
  <c r="A26" i="4"/>
  <c r="AH25" i="4"/>
  <c r="AI25" i="4"/>
  <c r="AJ25" i="4" l="1"/>
  <c r="A27" i="4"/>
  <c r="AH26" i="4"/>
  <c r="AI26" i="4"/>
  <c r="AJ26" i="4" l="1"/>
  <c r="A28" i="4"/>
  <c r="AH27" i="4"/>
  <c r="AI27" i="4"/>
  <c r="AJ27" i="4" l="1"/>
  <c r="A29" i="4"/>
  <c r="AH28" i="4"/>
  <c r="AI28" i="4"/>
  <c r="AJ28" i="4" l="1"/>
  <c r="A30" i="4"/>
  <c r="AH29" i="4"/>
  <c r="AI29" i="4"/>
  <c r="AJ29" i="4" l="1"/>
  <c r="A31" i="4"/>
  <c r="AI30" i="4"/>
  <c r="AH30" i="4"/>
  <c r="AJ30" i="4" l="1"/>
  <c r="A32" i="4"/>
  <c r="AI31" i="4"/>
  <c r="AH31" i="4"/>
  <c r="AJ31" i="4" l="1"/>
  <c r="A33" i="4"/>
  <c r="AH32" i="4"/>
  <c r="AI32" i="4"/>
  <c r="AJ32" i="4" l="1"/>
  <c r="A34" i="4"/>
  <c r="AI33" i="4"/>
  <c r="AH33" i="4"/>
  <c r="AJ33" i="4" l="1"/>
  <c r="A35" i="4"/>
  <c r="AI34" i="4"/>
  <c r="AH34" i="4"/>
  <c r="AJ34" i="4" l="1"/>
  <c r="A36" i="4"/>
  <c r="AH35" i="4"/>
  <c r="AI35" i="4"/>
  <c r="AJ35" i="4" l="1"/>
  <c r="A37" i="4"/>
  <c r="AI36" i="4"/>
  <c r="AH36" i="4"/>
  <c r="AJ36" i="4" l="1"/>
  <c r="AH37" i="4"/>
  <c r="AI37" i="4"/>
  <c r="AJ37" i="4" l="1"/>
  <c r="A38" i="4"/>
  <c r="A39" i="4" l="1"/>
  <c r="AH38" i="4"/>
  <c r="AI38" i="4"/>
  <c r="AJ38" i="4" l="1"/>
  <c r="A40" i="4"/>
  <c r="AI39" i="4"/>
  <c r="AH39" i="4"/>
  <c r="AJ39" i="4" l="1"/>
  <c r="A41" i="4"/>
  <c r="AH40" i="4"/>
  <c r="AI40" i="4"/>
  <c r="AJ40" i="4" l="1"/>
  <c r="A42" i="4"/>
  <c r="AH41" i="4"/>
  <c r="AI41" i="4"/>
  <c r="AJ41" i="4" l="1"/>
  <c r="A43" i="4"/>
  <c r="AH42" i="4"/>
  <c r="AI42" i="4"/>
  <c r="AJ42" i="4" l="1"/>
  <c r="A44" i="4"/>
  <c r="AI43" i="4"/>
  <c r="AH43" i="4"/>
  <c r="AJ43" i="4" l="1"/>
  <c r="A45" i="4"/>
  <c r="AI44" i="4"/>
  <c r="AH44" i="4"/>
  <c r="AJ44" i="4" l="1"/>
  <c r="A46" i="4"/>
  <c r="AI45" i="4"/>
  <c r="AH45" i="4"/>
  <c r="AJ45" i="4" l="1"/>
</calcChain>
</file>

<file path=xl/sharedStrings.xml><?xml version="1.0" encoding="utf-8"?>
<sst xmlns="http://schemas.openxmlformats.org/spreadsheetml/2006/main" count="267" uniqueCount="100">
  <si>
    <t>RECEITAS</t>
  </si>
  <si>
    <t>Real</t>
  </si>
  <si>
    <t>Renda 1</t>
  </si>
  <si>
    <t>Descontos</t>
  </si>
  <si>
    <t>Renda Liq.</t>
  </si>
  <si>
    <t>CATEGORIA</t>
  </si>
  <si>
    <t>DESPESAS</t>
  </si>
  <si>
    <t>Alimentação</t>
  </si>
  <si>
    <t>Refeições fora</t>
  </si>
  <si>
    <t>Automóvel</t>
  </si>
  <si>
    <t>Automóveis</t>
  </si>
  <si>
    <t>Combustível</t>
  </si>
  <si>
    <t>Pedágio/Estacionamento</t>
  </si>
  <si>
    <t>Seguro</t>
  </si>
  <si>
    <t>Mecânico</t>
  </si>
  <si>
    <t>Casa</t>
  </si>
  <si>
    <t>Manutenção</t>
  </si>
  <si>
    <t>Compras diversas</t>
  </si>
  <si>
    <t>Móveis</t>
  </si>
  <si>
    <t>Outras</t>
  </si>
  <si>
    <t>Presentes</t>
  </si>
  <si>
    <t>Despesas gerais</t>
  </si>
  <si>
    <t>Empregada</t>
  </si>
  <si>
    <t>Minha despesa pessoal</t>
  </si>
  <si>
    <t>Viagens</t>
  </si>
  <si>
    <t>Bancário</t>
  </si>
  <si>
    <t>Investimentos</t>
  </si>
  <si>
    <t>Empresas</t>
  </si>
  <si>
    <t>Ações</t>
  </si>
  <si>
    <t>Utilidades</t>
  </si>
  <si>
    <t>Telefones</t>
  </si>
  <si>
    <t>Resgates</t>
  </si>
  <si>
    <t>Padaria</t>
  </si>
  <si>
    <t>Condominio</t>
  </si>
  <si>
    <t>Conta Luz</t>
  </si>
  <si>
    <t>Net Combo</t>
  </si>
  <si>
    <t>$</t>
  </si>
  <si>
    <t>Cuidados pessoais</t>
  </si>
  <si>
    <t>Cabeleireiro</t>
  </si>
  <si>
    <t>Academia</t>
  </si>
  <si>
    <t>Educação</t>
  </si>
  <si>
    <t>Inglês</t>
  </si>
  <si>
    <t>Lazer</t>
  </si>
  <si>
    <t>Cinema</t>
  </si>
  <si>
    <t>Saldo Anterior</t>
  </si>
  <si>
    <t>Saldo</t>
  </si>
  <si>
    <t>Tesouro Direto</t>
  </si>
  <si>
    <t>SALDO</t>
  </si>
  <si>
    <t>Resultado</t>
  </si>
  <si>
    <t>Orçamento Mensal 2017</t>
  </si>
  <si>
    <t>Despesas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</si>
  <si>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</si>
  <si>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</si>
  <si>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</si>
  <si>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</si>
  <si>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</si>
  <si>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</si>
  <si>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</si>
  <si>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</si>
  <si>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</si>
  <si>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</si>
  <si>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</si>
  <si>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</si>
  <si>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IPTU</t>
  </si>
  <si>
    <t>IPVA / Multas / DPVAT</t>
  </si>
  <si>
    <t>STATUS</t>
  </si>
  <si>
    <t>BUDGET '17</t>
  </si>
  <si>
    <t>BUDGET</t>
  </si>
  <si>
    <t>REAL '17</t>
  </si>
  <si>
    <t>REAL</t>
  </si>
  <si>
    <t>DESVIO</t>
  </si>
  <si>
    <t>Nespresso</t>
  </si>
  <si>
    <t>Tipo</t>
  </si>
  <si>
    <t>Receitas</t>
  </si>
  <si>
    <t>TENDÊNCIA</t>
  </si>
  <si>
    <t>TED</t>
  </si>
  <si>
    <t>Painel Orçamento Mensal 2017</t>
  </si>
  <si>
    <t>Supermercado</t>
  </si>
  <si>
    <t>Investimentos*</t>
  </si>
  <si>
    <t>Não</t>
  </si>
  <si>
    <t>Sim</t>
  </si>
  <si>
    <t>Saldo em Conta Corrente Bradesco:</t>
  </si>
  <si>
    <t>Oferta</t>
  </si>
  <si>
    <t>Aluguel</t>
  </si>
  <si>
    <t>Saúde (Farmácia)</t>
  </si>
  <si>
    <t>COMPARATIVO DO ORÇAMENTO</t>
  </si>
  <si>
    <t>Orientação simples para o suo da planilha para orçamento financeiro.</t>
  </si>
  <si>
    <t>Lançar os valores orçados para o ano de 2017</t>
  </si>
  <si>
    <t>Lançar os valores realizados para o ano de 2017</t>
  </si>
  <si>
    <t xml:space="preserve">1) </t>
  </si>
  <si>
    <t>2)</t>
  </si>
  <si>
    <t>3)</t>
  </si>
  <si>
    <t>4)</t>
  </si>
  <si>
    <t>6)</t>
  </si>
  <si>
    <t>Orçamento é Mensal, ou seja, você tem mês a mês lançado lado a lado para facilitar a compração</t>
  </si>
  <si>
    <r>
      <t xml:space="preserve">Orçamento consiste em parte de </t>
    </r>
    <r>
      <rPr>
        <sz val="11"/>
        <color theme="4"/>
        <rFont val="Calibri"/>
        <family val="2"/>
        <scheme val="minor"/>
      </rPr>
      <t>Orçamento</t>
    </r>
    <r>
      <rPr>
        <sz val="11"/>
        <color theme="1"/>
        <rFont val="Calibri"/>
        <family val="2"/>
        <scheme val="minor"/>
      </rPr>
      <t xml:space="preserve"> e parte para o </t>
    </r>
    <r>
      <rPr>
        <sz val="11"/>
        <color theme="5"/>
        <rFont val="Calibri"/>
        <family val="2"/>
        <scheme val="minor"/>
      </rPr>
      <t>Realizado</t>
    </r>
    <r>
      <rPr>
        <sz val="11"/>
        <color theme="1"/>
        <rFont val="Calibri"/>
        <family val="2"/>
        <scheme val="minor"/>
      </rPr>
      <t>.</t>
    </r>
  </si>
  <si>
    <t>Projete os valores de Orçamento par ao ano de 2017 mês a mês.</t>
  </si>
  <si>
    <t>Conforme os meses vãopasando, preencha no campo dos Realizados as despesas.</t>
  </si>
  <si>
    <r>
      <t xml:space="preserve">Aba Painel você encontra um comparativo pratico para avaliar as despesas </t>
    </r>
    <r>
      <rPr>
        <b/>
        <i/>
        <sz val="11"/>
        <color theme="1"/>
        <rFont val="Calibri"/>
        <family val="2"/>
        <scheme val="minor"/>
      </rPr>
      <t>Orçadas x Realizadas</t>
    </r>
  </si>
  <si>
    <r>
      <t>Simples, para ajudar no orçamento familiar e controlar os gastos para evitar descontrole e alavancar investimentos para</t>
    </r>
    <r>
      <rPr>
        <b/>
        <sz val="11"/>
        <color theme="4"/>
        <rFont val="Calibri"/>
        <family val="2"/>
        <scheme val="minor"/>
      </rPr>
      <t xml:space="preserve"> Independência Financeira.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</si>
</sst>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&quot;R$&quot;\ #,##0.00"/>
    <numFmt numFmtId="166" formatCode="_-[$$-409]* #,##0.00_ ;_-[$$-409]* \-#,##0.00\ ;_-[$$-409]* &quot;-&quot;??_ ;_-@_ "/>
    <numFmt numFmtId="168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85A7B"/>
      <name val="Arial"/>
      <family val="2"/>
    </font>
    <font>
      <sz val="10"/>
      <color rgb="FF385A7B"/>
      <name val="Arial"/>
      <family val="2"/>
    </font>
    <font>
      <b/>
      <sz val="18"/>
      <color rgb="FF2687E9"/>
      <name val="Arial"/>
      <family val="2"/>
    </font>
    <font>
      <b/>
      <sz val="10"/>
      <color theme="0"/>
      <name val="Arial"/>
      <family val="2"/>
    </font>
    <font>
      <sz val="10"/>
      <color theme="0" tint="-0.34998626667073579"/>
      <name val="Calibri"/>
      <family val="2"/>
      <scheme val="minor"/>
    </font>
    <font>
      <b/>
      <sz val="10.5"/>
      <color theme="0" tint="-0.34998626667073579"/>
      <name val="Cambria"/>
      <family val="1"/>
      <scheme val="major"/>
    </font>
    <font>
      <b/>
      <sz val="22"/>
      <color theme="0" tint="-0.34998626667073579"/>
      <name val="Cambria"/>
      <family val="2"/>
      <scheme val="major"/>
    </font>
    <font>
      <sz val="11"/>
      <color theme="5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8EDF9"/>
        <bgColor indexed="64"/>
      </patternFill>
    </fill>
    <fill>
      <patternFill patternType="solid">
        <fgColor rgb="FFD1EAB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4983BB"/>
        <bgColor indexed="64"/>
      </patternFill>
    </fill>
    <fill>
      <patternFill patternType="solid">
        <fgColor rgb="FF8BC8F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7F8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rgb="FFDCE4F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4" tint="0.59996337778862885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0"/>
      </bottom>
      <diagonal/>
    </border>
    <border>
      <left/>
      <right/>
      <top style="thick">
        <color theme="3" tint="0.79998168889431442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ck">
        <color theme="3" tint="0.79998168889431442"/>
      </top>
      <bottom style="thin">
        <color theme="4" tint="0.5999633777886288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1" fillId="0" borderId="0"/>
    <xf numFmtId="168" fontId="1" fillId="0" borderId="0" applyFont="0" applyFill="0" applyBorder="0" applyAlignment="0" applyProtection="0"/>
    <xf numFmtId="0" fontId="7" fillId="0" borderId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3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indent="1"/>
    </xf>
    <xf numFmtId="165" fontId="4" fillId="2" borderId="7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165" fontId="4" fillId="8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 indent="8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/>
    </xf>
    <xf numFmtId="0" fontId="2" fillId="0" borderId="0" xfId="0" applyFont="1"/>
    <xf numFmtId="165" fontId="3" fillId="2" borderId="7" xfId="0" applyNumberFormat="1" applyFont="1" applyFill="1" applyBorder="1" applyAlignment="1">
      <alignment vertical="center"/>
    </xf>
    <xf numFmtId="165" fontId="3" fillId="9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 indent="8"/>
    </xf>
    <xf numFmtId="0" fontId="3" fillId="10" borderId="6" xfId="0" applyFont="1" applyFill="1" applyBorder="1" applyAlignment="1">
      <alignment horizontal="center" vertical="center"/>
    </xf>
    <xf numFmtId="165" fontId="4" fillId="11" borderId="2" xfId="0" applyNumberFormat="1" applyFont="1" applyFill="1" applyBorder="1" applyAlignment="1">
      <alignment horizontal="center" vertical="center"/>
    </xf>
    <xf numFmtId="165" fontId="3" fillId="9" borderId="9" xfId="0" applyNumberFormat="1" applyFont="1" applyFill="1" applyBorder="1" applyAlignment="1">
      <alignment horizontal="center" vertical="center"/>
    </xf>
    <xf numFmtId="0" fontId="0" fillId="0" borderId="12" xfId="0" applyBorder="1"/>
    <xf numFmtId="0" fontId="6" fillId="7" borderId="13" xfId="0" applyFont="1" applyFill="1" applyBorder="1" applyAlignment="1">
      <alignment horizontal="center" vertical="center"/>
    </xf>
    <xf numFmtId="165" fontId="0" fillId="0" borderId="0" xfId="0" applyNumberFormat="1"/>
    <xf numFmtId="0" fontId="11" fillId="0" borderId="0" xfId="0" applyFont="1" applyFill="1" applyBorder="1" applyAlignment="1">
      <alignment horizontal="right" vertical="center" indent="1"/>
    </xf>
    <xf numFmtId="0" fontId="5" fillId="4" borderId="3" xfId="0" applyFont="1" applyFill="1" applyBorder="1" applyAlignment="1">
      <alignment horizontal="left" vertical="center" wrapText="1" indent="8"/>
    </xf>
    <xf numFmtId="0" fontId="5" fillId="4" borderId="3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0" borderId="14" xfId="0" applyBorder="1"/>
    <xf numFmtId="165" fontId="0" fillId="0" borderId="14" xfId="0" applyNumberForma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</cellXfs>
  <cellStyles count="7">
    <cellStyle name="Moeda 2" xfId="3"/>
    <cellStyle name="Normal" xfId="0" builtinId="0"/>
    <cellStyle name="Normal 2" xfId="2"/>
    <cellStyle name="Normal 3" xfId="4"/>
    <cellStyle name="Título 1 2" xfId="5"/>
    <cellStyle name="Título 5" xfId="6"/>
    <cellStyle name="Vírgula" xfId="1" builtinId="3"/>
  </cellStyles>
  <dxfs count="0"/>
  <tableStyles count="0" defaultTableStyle="TableStyleMedium2" defaultPivotStyle="PivotStyleLight16"/>
  <colors>
    <mruColors>
      <color rgb="FF8BC8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Realizado</a:t>
            </a:r>
            <a:r>
              <a:rPr lang="pt-BR" baseline="0"/>
              <a:t> 2017</a:t>
            </a:r>
            <a:endParaRPr lang="pt-BR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Painel!$C$27</c:f>
              <c:strCache>
                <c:ptCount val="1"/>
                <c:pt idx="0">
                  <c:v>Alimentação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Painel!$D$27:$O$27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Painel!$C$28</c:f>
              <c:strCache>
                <c:ptCount val="1"/>
                <c:pt idx="0">
                  <c:v>Automóvel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Painel!$D$28:$O$28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Painel!$C$29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Painel!$D$29:$O$29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Painel!$C$30</c:f>
              <c:strCache>
                <c:ptCount val="1"/>
                <c:pt idx="0">
                  <c:v>Utilidades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Painel!$D$30:$O$30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Painel!$C$31</c:f>
              <c:strCache>
                <c:ptCount val="1"/>
                <c:pt idx="0">
                  <c:v>Cuidados pessoais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Painel!$D$31:$O$31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Painel!$C$32</c:f>
              <c:strCache>
                <c:ptCount val="1"/>
                <c:pt idx="0">
                  <c:v>Educação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Painel!$D$32:$O$32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Painel!$C$33</c:f>
              <c:strCache>
                <c:ptCount val="1"/>
                <c:pt idx="0">
                  <c:v>Lazer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Painel!$D$33:$O$33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Painel!$C$34</c:f>
              <c:strCache>
                <c:ptCount val="1"/>
                <c:pt idx="0">
                  <c:v>Compras diversas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Painel!$D$34:$O$34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Painel!$C$35</c:f>
              <c:strCache>
                <c:ptCount val="1"/>
                <c:pt idx="0">
                  <c:v>Despesas gerais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Painel!$D$35:$O$35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Painel!$C$36</c:f>
              <c:strCache>
                <c:ptCount val="1"/>
                <c:pt idx="0">
                  <c:v>Investimentos</c:v>
                </c:pt>
              </c:strCache>
            </c:strRef>
          </c:tx>
          <c:invertIfNegative val="0"/>
          <c:cat>
            <c:strRef>
              <c:f>Painel!$D$26:$O$26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Painel!$D$36:$O$36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29760"/>
        <c:axId val="133024384"/>
        <c:axId val="0"/>
      </c:bar3DChart>
      <c:catAx>
        <c:axId val="12862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24384"/>
        <c:crosses val="autoZero"/>
        <c:auto val="1"/>
        <c:lblAlgn val="ctr"/>
        <c:lblOffset val="100"/>
        <c:noMultiLvlLbl val="0"/>
      </c:catAx>
      <c:valAx>
        <c:axId val="133024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629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096969142109147E-2"/>
          <c:y val="0.86319999427854432"/>
          <c:w val="0.9658059399711123"/>
          <c:h val="0.1166159814561263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Orçado</a:t>
            </a:r>
            <a:r>
              <a:rPr lang="pt-BR" baseline="0"/>
              <a:t> 2017</a:t>
            </a:r>
            <a:endParaRPr lang="pt-BR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Painel!$C$28</c:f>
              <c:strCache>
                <c:ptCount val="1"/>
                <c:pt idx="0">
                  <c:v>Automóvel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Painel!$R$28:$AC$28</c:f>
              <c:numCache>
                <c:formatCode>_(* #,##0.00_);_(* \(#,##0.00\);_(* "-"??_);_(@_)</c:formatCode>
                <c:ptCount val="12"/>
                <c:pt idx="0">
                  <c:v>1972</c:v>
                </c:pt>
                <c:pt idx="1">
                  <c:v>562</c:v>
                </c:pt>
                <c:pt idx="2">
                  <c:v>562</c:v>
                </c:pt>
                <c:pt idx="3">
                  <c:v>562</c:v>
                </c:pt>
                <c:pt idx="4">
                  <c:v>802</c:v>
                </c:pt>
                <c:pt idx="5">
                  <c:v>802</c:v>
                </c:pt>
                <c:pt idx="6">
                  <c:v>802</c:v>
                </c:pt>
                <c:pt idx="7">
                  <c:v>802</c:v>
                </c:pt>
                <c:pt idx="8">
                  <c:v>687</c:v>
                </c:pt>
                <c:pt idx="9">
                  <c:v>562</c:v>
                </c:pt>
                <c:pt idx="10">
                  <c:v>562</c:v>
                </c:pt>
                <c:pt idx="11">
                  <c:v>562</c:v>
                </c:pt>
              </c:numCache>
            </c:numRef>
          </c:val>
        </c:ser>
        <c:ser>
          <c:idx val="1"/>
          <c:order val="1"/>
          <c:tx>
            <c:strRef>
              <c:f>Painel!$C$29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Painel!$R$29:$AC$29</c:f>
              <c:numCache>
                <c:formatCode>_(* #,##0.00_);_(* \(#,##0.00\);_(* "-"??_);_(@_)</c:formatCode>
                <c:ptCount val="12"/>
                <c:pt idx="0">
                  <c:v>1570</c:v>
                </c:pt>
                <c:pt idx="1">
                  <c:v>1570</c:v>
                </c:pt>
                <c:pt idx="2">
                  <c:v>1570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  <c:pt idx="6">
                  <c:v>1600</c:v>
                </c:pt>
                <c:pt idx="7">
                  <c:v>1600</c:v>
                </c:pt>
                <c:pt idx="8">
                  <c:v>1600</c:v>
                </c:pt>
                <c:pt idx="9">
                  <c:v>1600</c:v>
                </c:pt>
                <c:pt idx="10">
                  <c:v>1600</c:v>
                </c:pt>
                <c:pt idx="11">
                  <c:v>1600</c:v>
                </c:pt>
              </c:numCache>
            </c:numRef>
          </c:val>
        </c:ser>
        <c:ser>
          <c:idx val="2"/>
          <c:order val="2"/>
          <c:tx>
            <c:strRef>
              <c:f>Painel!$C$30</c:f>
              <c:strCache>
                <c:ptCount val="1"/>
                <c:pt idx="0">
                  <c:v>Utilidades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Painel!$R$30:$AC$30</c:f>
              <c:numCache>
                <c:formatCode>_(* #,##0.00_);_(* \(#,##0.00\);_(* "-"??_);_(@_)</c:formatCode>
                <c:ptCount val="12"/>
                <c:pt idx="0">
                  <c:v>44.39</c:v>
                </c:pt>
                <c:pt idx="1">
                  <c:v>44.39</c:v>
                </c:pt>
                <c:pt idx="2">
                  <c:v>44.39</c:v>
                </c:pt>
                <c:pt idx="3">
                  <c:v>44.39</c:v>
                </c:pt>
                <c:pt idx="4">
                  <c:v>44.39</c:v>
                </c:pt>
                <c:pt idx="5">
                  <c:v>44.39</c:v>
                </c:pt>
                <c:pt idx="6">
                  <c:v>44.39</c:v>
                </c:pt>
                <c:pt idx="7">
                  <c:v>44.39</c:v>
                </c:pt>
                <c:pt idx="8">
                  <c:v>44.39</c:v>
                </c:pt>
                <c:pt idx="9">
                  <c:v>44.39</c:v>
                </c:pt>
                <c:pt idx="10">
                  <c:v>44.39</c:v>
                </c:pt>
                <c:pt idx="11">
                  <c:v>44.39</c:v>
                </c:pt>
              </c:numCache>
            </c:numRef>
          </c:val>
        </c:ser>
        <c:ser>
          <c:idx val="3"/>
          <c:order val="3"/>
          <c:tx>
            <c:strRef>
              <c:f>Painel!$C$31</c:f>
              <c:strCache>
                <c:ptCount val="1"/>
                <c:pt idx="0">
                  <c:v>Cuidados pessoais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Painel!$R$31:$AC$31</c:f>
              <c:numCache>
                <c:formatCode>_(* #,##0.00_);_(* \(#,##0.00\);_(* "-"??_);_(@_)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</c:ser>
        <c:ser>
          <c:idx val="4"/>
          <c:order val="4"/>
          <c:tx>
            <c:strRef>
              <c:f>Painel!$C$32</c:f>
              <c:strCache>
                <c:ptCount val="1"/>
                <c:pt idx="0">
                  <c:v>Educação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Painel!$R$32:$AC$32</c:f>
              <c:numCache>
                <c:formatCode>_(* #,##0.00_);_(* \(#,##0.00\);_(* "-"??_);_(@_)</c:formatCode>
                <c:ptCount val="12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</c:numCache>
            </c:numRef>
          </c:val>
        </c:ser>
        <c:ser>
          <c:idx val="5"/>
          <c:order val="5"/>
          <c:tx>
            <c:strRef>
              <c:f>Painel!$C$33</c:f>
              <c:strCache>
                <c:ptCount val="1"/>
                <c:pt idx="0">
                  <c:v>Lazer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Painel!$R$33:$AC$33</c:f>
              <c:numCache>
                <c:formatCode>_(* #,##0.00_);_(* \(#,##0.00\);_(* "-"??_);_(@_)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ser>
          <c:idx val="6"/>
          <c:order val="6"/>
          <c:tx>
            <c:strRef>
              <c:f>Painel!$C$34</c:f>
              <c:strCache>
                <c:ptCount val="1"/>
                <c:pt idx="0">
                  <c:v>Compras diversas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Painel!$R$34:$AC$34</c:f>
              <c:numCache>
                <c:formatCode>_(* #,##0.00_);_(* \(#,##0.00\);_(* "-"??_);_(@_)</c:formatCode>
                <c:ptCount val="12"/>
                <c:pt idx="0">
                  <c:v>50</c:v>
                </c:pt>
                <c:pt idx="1">
                  <c:v>0</c:v>
                </c:pt>
                <c:pt idx="2">
                  <c:v>50</c:v>
                </c:pt>
                <c:pt idx="3">
                  <c:v>150</c:v>
                </c:pt>
                <c:pt idx="4">
                  <c:v>200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200</c:v>
                </c:pt>
              </c:numCache>
            </c:numRef>
          </c:val>
        </c:ser>
        <c:ser>
          <c:idx val="7"/>
          <c:order val="7"/>
          <c:tx>
            <c:strRef>
              <c:f>Painel!$C$35</c:f>
              <c:strCache>
                <c:ptCount val="1"/>
                <c:pt idx="0">
                  <c:v>Despesas gerais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Painel!$R$35:$AC$35</c:f>
              <c:numCache>
                <c:formatCode>_(* #,##0.00_);_(* \(#,##0.00\);_(* "-"??_);_(@_)</c:formatCode>
                <c:ptCount val="12"/>
                <c:pt idx="0">
                  <c:v>34.75</c:v>
                </c:pt>
                <c:pt idx="1">
                  <c:v>34.75</c:v>
                </c:pt>
                <c:pt idx="2">
                  <c:v>34.75</c:v>
                </c:pt>
                <c:pt idx="3">
                  <c:v>34.75</c:v>
                </c:pt>
                <c:pt idx="4">
                  <c:v>34.75</c:v>
                </c:pt>
                <c:pt idx="5">
                  <c:v>34.75</c:v>
                </c:pt>
                <c:pt idx="6">
                  <c:v>34.75</c:v>
                </c:pt>
                <c:pt idx="7">
                  <c:v>34.75</c:v>
                </c:pt>
                <c:pt idx="8">
                  <c:v>34.75</c:v>
                </c:pt>
                <c:pt idx="9">
                  <c:v>34.75</c:v>
                </c:pt>
                <c:pt idx="10">
                  <c:v>34.75</c:v>
                </c:pt>
                <c:pt idx="11">
                  <c:v>34.75</c:v>
                </c:pt>
              </c:numCache>
            </c:numRef>
          </c:val>
        </c:ser>
        <c:ser>
          <c:idx val="8"/>
          <c:order val="8"/>
          <c:tx>
            <c:strRef>
              <c:f>Painel!$C$36</c:f>
              <c:strCache>
                <c:ptCount val="1"/>
                <c:pt idx="0">
                  <c:v>Investimentos</c:v>
                </c:pt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Painel!$R$36:$AC$36</c:f>
              <c:numCache>
                <c:formatCode>_(* #,##0.00_);_(* \(#,##0.00\);_(* "-"??_);_(@_)</c:formatCode>
                <c:ptCount val="12"/>
                <c:pt idx="0">
                  <c:v>260</c:v>
                </c:pt>
                <c:pt idx="1">
                  <c:v>660</c:v>
                </c:pt>
                <c:pt idx="2">
                  <c:v>660</c:v>
                </c:pt>
                <c:pt idx="3">
                  <c:v>660</c:v>
                </c:pt>
                <c:pt idx="4">
                  <c:v>660</c:v>
                </c:pt>
                <c:pt idx="5">
                  <c:v>660</c:v>
                </c:pt>
                <c:pt idx="6">
                  <c:v>660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</c:numCache>
            </c:numRef>
          </c:val>
        </c:ser>
        <c:ser>
          <c:idx val="9"/>
          <c:order val="9"/>
          <c:tx>
            <c:strRef>
              <c:f>Painel!$C$37</c:f>
              <c:strCache>
                <c:ptCount val="1"/>
              </c:strCache>
            </c:strRef>
          </c:tx>
          <c:invertIfNegative val="0"/>
          <c:cat>
            <c:strRef>
              <c:f>Painel!$R$26:$AC$26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Painel!$R$37:$AC$37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867712"/>
        <c:axId val="83689472"/>
        <c:axId val="0"/>
      </c:bar3DChart>
      <c:catAx>
        <c:axId val="44686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83689472"/>
        <c:crosses val="autoZero"/>
        <c:auto val="1"/>
        <c:lblAlgn val="ctr"/>
        <c:lblOffset val="100"/>
        <c:noMultiLvlLbl val="0"/>
      </c:catAx>
      <c:valAx>
        <c:axId val="83689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46867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096969142109147E-2"/>
          <c:y val="0.86319999427854432"/>
          <c:w val="0.9658059399711123"/>
          <c:h val="0.1166159814561263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470647</xdr:colOff>
      <xdr:row>3</xdr:row>
      <xdr:rowOff>12324</xdr:rowOff>
    </xdr:from>
    <xdr:to>
      <xdr:col>15</xdr:col>
      <xdr:colOff>156882</xdr:colOff>
      <xdr:row>24</xdr:row>
      <xdr:rowOff>78440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0</xdr:colOff>
      <xdr:row>3</xdr:row>
      <xdr:rowOff>0</xdr:rowOff>
    </xdr:from>
    <xdr:to>
      <xdr:col>29</xdr:col>
      <xdr:colOff>156883</xdr:colOff>
      <xdr:row>24</xdr:row>
      <xdr:rowOff>66116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tabSelected="1" workbookViewId="0">
      <selection sqref="A1:XFD1"/>
    </sheetView>
  </sheetViews>
  <sheetFormatPr defaultRowHeight="15" x14ac:dyDescent="0.25"/>
  <cols>
    <col min="2" max="2" width="2.7109375" customWidth="1"/>
  </cols>
  <sheetData>
    <row r="1" spans="1:3" s="32" customFormat="1" ht="33" customHeight="1" thickBot="1" x14ac:dyDescent="0.3">
      <c r="A1" s="32" t="s">
        <v>76</v>
      </c>
    </row>
    <row r="2" spans="1:3" ht="15.75" thickTop="1" x14ac:dyDescent="0.25"/>
    <row r="4" spans="1:3" x14ac:dyDescent="0.25">
      <c r="B4" t="s">
        <v>86</v>
      </c>
    </row>
    <row r="6" spans="1:3" x14ac:dyDescent="0.25">
      <c r="B6" t="s">
        <v>89</v>
      </c>
      <c r="C6" t="s">
        <v>95</v>
      </c>
    </row>
    <row r="7" spans="1:3" x14ac:dyDescent="0.25">
      <c r="B7" t="s">
        <v>90</v>
      </c>
      <c r="C7" t="s">
        <v>96</v>
      </c>
    </row>
    <row r="8" spans="1:3" x14ac:dyDescent="0.25">
      <c r="B8" t="s">
        <v>91</v>
      </c>
      <c r="C8" t="s">
        <v>97</v>
      </c>
    </row>
    <row r="9" spans="1:3" x14ac:dyDescent="0.25">
      <c r="B9" t="s">
        <v>92</v>
      </c>
      <c r="C9" t="s">
        <v>94</v>
      </c>
    </row>
    <row r="11" spans="1:3" x14ac:dyDescent="0.25">
      <c r="B11" t="s">
        <v>93</v>
      </c>
      <c r="C11" t="s">
        <v>98</v>
      </c>
    </row>
    <row r="13" spans="1:3" x14ac:dyDescent="0.25">
      <c r="C13" t="s">
        <v>99</v>
      </c>
    </row>
  </sheetData>
  <mergeCells count="1">
    <mergeCell ref="A1:XF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FD56"/>
  <sheetViews>
    <sheetView showGridLines="0" zoomScale="85" zoomScaleNormal="85" workbookViewId="0">
      <pane xSplit="4" topLeftCell="E1" activePane="topRight" state="frozen"/>
      <selection pane="topRight" activeCell="E1" sqref="E1"/>
    </sheetView>
  </sheetViews>
  <sheetFormatPr defaultRowHeight="15" outlineLevelCol="1" x14ac:dyDescent="0.25"/>
  <cols>
    <col min="1" max="1" width="9.140625" hidden="1" customWidth="1"/>
    <col min="2" max="2" width="0" style="1" hidden="1" customWidth="1"/>
    <col min="3" max="3" width="19" bestFit="1" customWidth="1"/>
    <col min="4" max="4" width="24.5703125" bestFit="1" customWidth="1"/>
    <col min="5" max="16" width="12.28515625" customWidth="1" outlineLevel="1"/>
    <col min="17" max="17" width="12.28515625" style="19" customWidth="1"/>
    <col min="18" max="18" width="3.140625" customWidth="1"/>
    <col min="19" max="30" width="12.28515625" customWidth="1" outlineLevel="1"/>
    <col min="31" max="31" width="12.28515625" style="19" customWidth="1"/>
    <col min="32" max="32" width="11.42578125" customWidth="1"/>
    <col min="34" max="34" width="11.5703125" bestFit="1" customWidth="1"/>
    <col min="35" max="35" width="11.28515625" customWidth="1"/>
    <col min="36" max="36" width="11.5703125" bestFit="1" customWidth="1"/>
  </cols>
  <sheetData>
    <row r="1" spans="1:16384" s="13" customFormat="1" ht="33" customHeight="1" thickBot="1" x14ac:dyDescent="0.3">
      <c r="B1" s="33" t="s">
        <v>49</v>
      </c>
      <c r="C1" s="39"/>
      <c r="D1" s="39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38" t="s">
        <v>85</v>
      </c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  <c r="XFD1" s="24"/>
    </row>
    <row r="2" spans="1:16384" s="40" customFormat="1" ht="15.75" thickTop="1" x14ac:dyDescent="0.25">
      <c r="A2"/>
      <c r="B2" s="1"/>
      <c r="G2" s="41"/>
      <c r="Q2" s="42"/>
      <c r="S2" s="41"/>
      <c r="AE2" s="42"/>
      <c r="AH2" s="43" t="s">
        <v>51</v>
      </c>
    </row>
    <row r="3" spans="1:16384" x14ac:dyDescent="0.25">
      <c r="D3" t="s">
        <v>87</v>
      </c>
      <c r="S3" t="s">
        <v>88</v>
      </c>
    </row>
    <row r="4" spans="1:16384" x14ac:dyDescent="0.25">
      <c r="D4" s="9" t="s">
        <v>65</v>
      </c>
      <c r="E4" s="16" t="s">
        <v>66</v>
      </c>
      <c r="F4" s="16" t="s">
        <v>66</v>
      </c>
      <c r="G4" s="16" t="s">
        <v>66</v>
      </c>
      <c r="H4" s="16" t="s">
        <v>66</v>
      </c>
      <c r="I4" s="16" t="s">
        <v>66</v>
      </c>
      <c r="J4" s="16" t="s">
        <v>66</v>
      </c>
      <c r="K4" s="16" t="s">
        <v>66</v>
      </c>
      <c r="L4" s="16" t="s">
        <v>66</v>
      </c>
      <c r="M4" s="16" t="s">
        <v>66</v>
      </c>
      <c r="N4" s="16" t="s">
        <v>66</v>
      </c>
      <c r="O4" s="16" t="s">
        <v>66</v>
      </c>
      <c r="P4" s="16" t="s">
        <v>66</v>
      </c>
      <c r="Q4" s="23" t="s">
        <v>67</v>
      </c>
      <c r="S4" s="16" t="s">
        <v>68</v>
      </c>
      <c r="T4" s="16" t="s">
        <v>68</v>
      </c>
      <c r="U4" s="16" t="s">
        <v>68</v>
      </c>
      <c r="V4" s="16" t="s">
        <v>68</v>
      </c>
      <c r="W4" s="16" t="s">
        <v>68</v>
      </c>
      <c r="X4" s="16" t="s">
        <v>68</v>
      </c>
      <c r="Y4" s="16" t="s">
        <v>68</v>
      </c>
      <c r="Z4" s="16" t="s">
        <v>68</v>
      </c>
      <c r="AA4" s="16" t="s">
        <v>68</v>
      </c>
      <c r="AB4" s="16" t="s">
        <v>68</v>
      </c>
      <c r="AC4" s="16" t="s">
        <v>68</v>
      </c>
      <c r="AD4" s="16" t="s">
        <v>68</v>
      </c>
      <c r="AE4" s="23" t="s">
        <v>69</v>
      </c>
      <c r="AF4" s="36" t="s">
        <v>74</v>
      </c>
      <c r="AH4" s="22" t="s">
        <v>67</v>
      </c>
      <c r="AI4" s="22" t="s">
        <v>69</v>
      </c>
      <c r="AJ4" s="34" t="s">
        <v>70</v>
      </c>
    </row>
    <row r="5" spans="1:16384" x14ac:dyDescent="0.25">
      <c r="A5" s="1">
        <v>1</v>
      </c>
      <c r="D5" s="9" t="s">
        <v>0</v>
      </c>
      <c r="E5" s="16" t="s">
        <v>51</v>
      </c>
      <c r="F5" s="16" t="s">
        <v>52</v>
      </c>
      <c r="G5" s="16" t="s">
        <v>53</v>
      </c>
      <c r="H5" s="16" t="s">
        <v>54</v>
      </c>
      <c r="I5" s="16" t="s">
        <v>55</v>
      </c>
      <c r="J5" s="16" t="s">
        <v>56</v>
      </c>
      <c r="K5" s="16" t="s">
        <v>57</v>
      </c>
      <c r="L5" s="16" t="s">
        <v>58</v>
      </c>
      <c r="M5" s="16" t="s">
        <v>59</v>
      </c>
      <c r="N5" s="16" t="s">
        <v>60</v>
      </c>
      <c r="O5" s="16" t="s">
        <v>61</v>
      </c>
      <c r="P5" s="16" t="s">
        <v>62</v>
      </c>
      <c r="Q5" s="23">
        <v>2017</v>
      </c>
      <c r="S5" s="16" t="s">
        <v>51</v>
      </c>
      <c r="T5" s="16" t="s">
        <v>52</v>
      </c>
      <c r="U5" s="16" t="s">
        <v>53</v>
      </c>
      <c r="V5" s="16" t="s">
        <v>54</v>
      </c>
      <c r="W5" s="16" t="s">
        <v>55</v>
      </c>
      <c r="X5" s="16" t="s">
        <v>56</v>
      </c>
      <c r="Y5" s="16" t="s">
        <v>57</v>
      </c>
      <c r="Z5" s="16" t="s">
        <v>58</v>
      </c>
      <c r="AA5" s="16" t="s">
        <v>59</v>
      </c>
      <c r="AB5" s="16" t="s">
        <v>60</v>
      </c>
      <c r="AC5" s="16" t="s">
        <v>61</v>
      </c>
      <c r="AD5" s="16" t="s">
        <v>62</v>
      </c>
      <c r="AE5" s="23">
        <v>2017</v>
      </c>
      <c r="AF5" s="37"/>
      <c r="AH5" s="25">
        <v>2017</v>
      </c>
      <c r="AI5" s="25">
        <v>2017</v>
      </c>
      <c r="AJ5" s="35"/>
    </row>
    <row r="6" spans="1:16384" x14ac:dyDescent="0.25">
      <c r="A6" s="1">
        <f>A5+1</f>
        <v>2</v>
      </c>
      <c r="D6" s="4" t="s">
        <v>2</v>
      </c>
      <c r="E6" s="12">
        <v>5000</v>
      </c>
      <c r="F6" s="12">
        <v>5000</v>
      </c>
      <c r="G6" s="12">
        <v>5000</v>
      </c>
      <c r="H6" s="12">
        <v>5000</v>
      </c>
      <c r="I6" s="12">
        <v>5000</v>
      </c>
      <c r="J6" s="12">
        <v>5000</v>
      </c>
      <c r="K6" s="12">
        <v>5000</v>
      </c>
      <c r="L6" s="12">
        <v>5000</v>
      </c>
      <c r="M6" s="12">
        <v>5000</v>
      </c>
      <c r="N6" s="12">
        <v>5000</v>
      </c>
      <c r="O6" s="12">
        <v>5000</v>
      </c>
      <c r="P6" s="12">
        <v>5000</v>
      </c>
      <c r="Q6" s="18">
        <f>SUM(E6:P6)</f>
        <v>60000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7">
        <f>SUM(S6:AD6)</f>
        <v>0</v>
      </c>
      <c r="AF6" s="28"/>
      <c r="AH6" s="26">
        <f>HLOOKUP($AH$2,$E$5:$Q$55,A6,0)</f>
        <v>5000</v>
      </c>
      <c r="AI6" s="26">
        <f>HLOOKUP($AH$2,$S$5:$AE$55,A6,0)</f>
        <v>0</v>
      </c>
      <c r="AJ6" s="26">
        <f>IF(AH6="","",AI6-AH6)</f>
        <v>-5000</v>
      </c>
    </row>
    <row r="7" spans="1:16384" x14ac:dyDescent="0.25">
      <c r="A7" s="1">
        <f>A6+1</f>
        <v>3</v>
      </c>
      <c r="D7" s="4" t="s">
        <v>3</v>
      </c>
      <c r="E7" s="12">
        <v>-1000</v>
      </c>
      <c r="F7" s="12">
        <v>-1000</v>
      </c>
      <c r="G7" s="12">
        <v>-1000</v>
      </c>
      <c r="H7" s="12">
        <v>-1000</v>
      </c>
      <c r="I7" s="12">
        <v>-1000</v>
      </c>
      <c r="J7" s="12">
        <v>-1000</v>
      </c>
      <c r="K7" s="12">
        <v>-1000</v>
      </c>
      <c r="L7" s="12">
        <v>-1000</v>
      </c>
      <c r="M7" s="12">
        <v>-1000</v>
      </c>
      <c r="N7" s="12">
        <v>-1000</v>
      </c>
      <c r="O7" s="12">
        <v>-1000</v>
      </c>
      <c r="P7" s="12">
        <v>-1000</v>
      </c>
      <c r="Q7" s="18">
        <f t="shared" ref="Q7:Q8" si="0">SUM(E7:P7)</f>
        <v>-12000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7">
        <f t="shared" ref="AE7:AE8" si="1">SUM(S7:AD7)</f>
        <v>0</v>
      </c>
      <c r="AF7" s="28"/>
      <c r="AH7" s="26">
        <f>HLOOKUP($AH$2,$E$5:$Q$55,A7,0)</f>
        <v>-1000</v>
      </c>
      <c r="AI7" s="26">
        <f>HLOOKUP($AH$2,$S$5:$AE$55,A7,0)</f>
        <v>0</v>
      </c>
      <c r="AJ7" s="26">
        <f>IF(AH7="","",AI7-AH7)</f>
        <v>1000</v>
      </c>
    </row>
    <row r="8" spans="1:16384" x14ac:dyDescent="0.25">
      <c r="A8" s="1">
        <f t="shared" ref="A8:A46" si="2">A7+1</f>
        <v>4</v>
      </c>
      <c r="D8" s="3" t="s">
        <v>4</v>
      </c>
      <c r="E8" s="17">
        <f>SUM(E6:E7)</f>
        <v>4000</v>
      </c>
      <c r="F8" s="17">
        <f t="shared" ref="F8:P8" si="3">SUM(F6:F7)</f>
        <v>4000</v>
      </c>
      <c r="G8" s="17">
        <f t="shared" si="3"/>
        <v>4000</v>
      </c>
      <c r="H8" s="17">
        <f t="shared" si="3"/>
        <v>4000</v>
      </c>
      <c r="I8" s="17">
        <f t="shared" si="3"/>
        <v>4000</v>
      </c>
      <c r="J8" s="17">
        <f t="shared" si="3"/>
        <v>4000</v>
      </c>
      <c r="K8" s="17">
        <f t="shared" si="3"/>
        <v>4000</v>
      </c>
      <c r="L8" s="17">
        <f t="shared" si="3"/>
        <v>4000</v>
      </c>
      <c r="M8" s="17">
        <f t="shared" si="3"/>
        <v>4000</v>
      </c>
      <c r="N8" s="17">
        <f t="shared" si="3"/>
        <v>4000</v>
      </c>
      <c r="O8" s="17">
        <f t="shared" si="3"/>
        <v>4000</v>
      </c>
      <c r="P8" s="17">
        <f t="shared" si="3"/>
        <v>4000</v>
      </c>
      <c r="Q8" s="18">
        <f t="shared" si="0"/>
        <v>48000</v>
      </c>
      <c r="S8" s="12">
        <f t="shared" ref="S8:AD8" si="4">SUM(S6:S7)</f>
        <v>0</v>
      </c>
      <c r="T8" s="12">
        <f t="shared" si="4"/>
        <v>0</v>
      </c>
      <c r="U8" s="12">
        <f t="shared" si="4"/>
        <v>0</v>
      </c>
      <c r="V8" s="12">
        <f t="shared" si="4"/>
        <v>0</v>
      </c>
      <c r="W8" s="12">
        <f t="shared" si="4"/>
        <v>0</v>
      </c>
      <c r="X8" s="12">
        <f t="shared" si="4"/>
        <v>0</v>
      </c>
      <c r="Y8" s="12">
        <f t="shared" si="4"/>
        <v>0</v>
      </c>
      <c r="Z8" s="12">
        <f t="shared" si="4"/>
        <v>0</v>
      </c>
      <c r="AA8" s="12">
        <f t="shared" si="4"/>
        <v>0</v>
      </c>
      <c r="AB8" s="12">
        <f t="shared" si="4"/>
        <v>0</v>
      </c>
      <c r="AC8" s="12">
        <f t="shared" si="4"/>
        <v>0</v>
      </c>
      <c r="AD8" s="12">
        <f t="shared" si="4"/>
        <v>0</v>
      </c>
      <c r="AE8" s="27">
        <f t="shared" si="1"/>
        <v>0</v>
      </c>
      <c r="AF8" s="28"/>
      <c r="AH8" s="26">
        <f>HLOOKUP($AH$2,$E$5:$Q$55,A8,0)</f>
        <v>4000</v>
      </c>
      <c r="AI8" s="26">
        <f>HLOOKUP($AH$2,$S$5:$AE$55,A8,0)</f>
        <v>0</v>
      </c>
      <c r="AJ8" s="26">
        <f>IF(AH8="","",AI8-AH8)</f>
        <v>-4000</v>
      </c>
    </row>
    <row r="9" spans="1:16384" ht="3.75" customHeight="1" x14ac:dyDescent="0.25">
      <c r="A9" s="1">
        <f t="shared" si="2"/>
        <v>5</v>
      </c>
      <c r="AF9" s="28"/>
      <c r="AH9" s="19"/>
      <c r="AI9" s="19"/>
      <c r="AJ9" s="19"/>
    </row>
    <row r="10" spans="1:16384" x14ac:dyDescent="0.25">
      <c r="A10" s="1">
        <f t="shared" si="2"/>
        <v>6</v>
      </c>
      <c r="B10" s="1" t="s">
        <v>72</v>
      </c>
      <c r="C10" s="5" t="s">
        <v>5</v>
      </c>
      <c r="D10" s="5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3"/>
      <c r="S10" s="6" t="s">
        <v>1</v>
      </c>
      <c r="T10" s="6" t="s">
        <v>1</v>
      </c>
      <c r="U10" s="6" t="s">
        <v>1</v>
      </c>
      <c r="V10" s="6" t="s">
        <v>1</v>
      </c>
      <c r="W10" s="6" t="s">
        <v>1</v>
      </c>
      <c r="X10" s="6" t="s">
        <v>1</v>
      </c>
      <c r="Y10" s="6" t="s">
        <v>1</v>
      </c>
      <c r="Z10" s="6" t="s">
        <v>1</v>
      </c>
      <c r="AA10" s="6" t="s">
        <v>1</v>
      </c>
      <c r="AB10" s="6" t="s">
        <v>1</v>
      </c>
      <c r="AC10" s="6" t="s">
        <v>1</v>
      </c>
      <c r="AD10" s="6" t="s">
        <v>1</v>
      </c>
      <c r="AE10" s="23"/>
      <c r="AF10" s="29" t="s">
        <v>74</v>
      </c>
      <c r="AH10" s="19"/>
      <c r="AI10" s="19"/>
      <c r="AJ10" s="19"/>
    </row>
    <row r="11" spans="1:16384" x14ac:dyDescent="0.25">
      <c r="A11" s="1">
        <f t="shared" si="2"/>
        <v>7</v>
      </c>
      <c r="B11" s="1" t="s">
        <v>36</v>
      </c>
      <c r="C11" s="10" t="s">
        <v>7</v>
      </c>
      <c r="D11" s="10" t="s">
        <v>77</v>
      </c>
      <c r="E11" s="11">
        <v>50</v>
      </c>
      <c r="F11" s="11">
        <v>50</v>
      </c>
      <c r="G11" s="11">
        <v>50</v>
      </c>
      <c r="H11" s="11">
        <v>50</v>
      </c>
      <c r="I11" s="11">
        <v>50</v>
      </c>
      <c r="J11" s="11">
        <v>50</v>
      </c>
      <c r="K11" s="11">
        <v>50</v>
      </c>
      <c r="L11" s="11">
        <v>50</v>
      </c>
      <c r="M11" s="11">
        <v>50</v>
      </c>
      <c r="N11" s="11">
        <v>50</v>
      </c>
      <c r="O11" s="11">
        <v>50</v>
      </c>
      <c r="P11" s="11">
        <v>50</v>
      </c>
      <c r="Q11" s="21">
        <f t="shared" ref="Q11:Q46" si="5">SUM(E11:P11)</f>
        <v>600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1">
        <f t="shared" ref="AE11:AE45" si="6">SUM(S11:AD11)</f>
        <v>0</v>
      </c>
      <c r="AF11" s="28"/>
      <c r="AH11" s="26">
        <f>HLOOKUP($AH$2,$E$5:$Q$55,A11,0)</f>
        <v>50</v>
      </c>
      <c r="AI11" s="26">
        <f>HLOOKUP($AH$2,$S$5:$AE$55,A11,0)</f>
        <v>0</v>
      </c>
      <c r="AJ11" s="26">
        <f t="shared" ref="AJ11:AJ45" si="7">IF(AH11="","",AI11-AH11)</f>
        <v>-50</v>
      </c>
    </row>
    <row r="12" spans="1:16384" x14ac:dyDescent="0.25">
      <c r="A12" s="1">
        <f t="shared" si="2"/>
        <v>8</v>
      </c>
      <c r="B12" s="1" t="s">
        <v>36</v>
      </c>
      <c r="C12" s="10" t="s">
        <v>7</v>
      </c>
      <c r="D12" s="10" t="s">
        <v>8</v>
      </c>
      <c r="E12" s="11">
        <v>300</v>
      </c>
      <c r="F12" s="11">
        <v>300</v>
      </c>
      <c r="G12" s="11">
        <v>300</v>
      </c>
      <c r="H12" s="11">
        <v>300</v>
      </c>
      <c r="I12" s="11">
        <v>300</v>
      </c>
      <c r="J12" s="11">
        <v>300</v>
      </c>
      <c r="K12" s="11">
        <v>300</v>
      </c>
      <c r="L12" s="11">
        <v>300</v>
      </c>
      <c r="M12" s="11">
        <v>300</v>
      </c>
      <c r="N12" s="11">
        <v>300</v>
      </c>
      <c r="O12" s="11">
        <v>300</v>
      </c>
      <c r="P12" s="11">
        <v>300</v>
      </c>
      <c r="Q12" s="21">
        <f t="shared" si="5"/>
        <v>3600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21">
        <f t="shared" si="6"/>
        <v>0</v>
      </c>
      <c r="AF12" s="28"/>
      <c r="AH12" s="26">
        <f>HLOOKUP($AH$2,$E$5:$Q$55,A12,0)</f>
        <v>300</v>
      </c>
      <c r="AI12" s="26">
        <f>HLOOKUP($AH$2,$S$5:$AE$55,A12,0)</f>
        <v>0</v>
      </c>
      <c r="AJ12" s="26">
        <f t="shared" si="7"/>
        <v>-300</v>
      </c>
    </row>
    <row r="13" spans="1:16384" x14ac:dyDescent="0.25">
      <c r="A13" s="1">
        <f t="shared" si="2"/>
        <v>9</v>
      </c>
      <c r="B13" s="1" t="s">
        <v>36</v>
      </c>
      <c r="C13" s="10" t="s">
        <v>7</v>
      </c>
      <c r="D13" s="10" t="s">
        <v>32</v>
      </c>
      <c r="E13" s="11">
        <v>50</v>
      </c>
      <c r="F13" s="11">
        <v>50</v>
      </c>
      <c r="G13" s="11">
        <v>50</v>
      </c>
      <c r="H13" s="11">
        <v>50</v>
      </c>
      <c r="I13" s="11">
        <v>50</v>
      </c>
      <c r="J13" s="11">
        <v>50</v>
      </c>
      <c r="K13" s="11">
        <v>50</v>
      </c>
      <c r="L13" s="11">
        <v>50</v>
      </c>
      <c r="M13" s="11">
        <v>50</v>
      </c>
      <c r="N13" s="11">
        <v>50</v>
      </c>
      <c r="O13" s="11">
        <v>50</v>
      </c>
      <c r="P13" s="11">
        <v>50</v>
      </c>
      <c r="Q13" s="21">
        <f t="shared" ref="Q13" si="8">SUM(E13:P13)</f>
        <v>600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1">
        <f t="shared" ref="AE13" si="9">SUM(S13:AD13)</f>
        <v>0</v>
      </c>
      <c r="AF13" s="28"/>
      <c r="AH13" s="26">
        <f>HLOOKUP($AH$2,$E$5:$Q$55,A13,0)</f>
        <v>50</v>
      </c>
      <c r="AI13" s="26">
        <f>HLOOKUP($AH$2,$S$5:$AE$55,A13,0)</f>
        <v>0</v>
      </c>
      <c r="AJ13" s="26">
        <f t="shared" si="7"/>
        <v>-50</v>
      </c>
    </row>
    <row r="14" spans="1:16384" x14ac:dyDescent="0.25">
      <c r="A14" s="1">
        <f t="shared" si="2"/>
        <v>10</v>
      </c>
      <c r="B14" s="1" t="s">
        <v>36</v>
      </c>
      <c r="C14" s="10" t="s">
        <v>7</v>
      </c>
      <c r="D14" s="10" t="s">
        <v>71</v>
      </c>
      <c r="E14" s="11">
        <v>80</v>
      </c>
      <c r="F14" s="11">
        <v>80</v>
      </c>
      <c r="G14" s="11">
        <v>80</v>
      </c>
      <c r="H14" s="11">
        <v>80</v>
      </c>
      <c r="I14" s="11">
        <v>80</v>
      </c>
      <c r="J14" s="11">
        <v>80</v>
      </c>
      <c r="K14" s="11">
        <v>80</v>
      </c>
      <c r="L14" s="11">
        <v>80</v>
      </c>
      <c r="M14" s="11">
        <v>80</v>
      </c>
      <c r="N14" s="11">
        <v>80</v>
      </c>
      <c r="O14" s="11">
        <v>80</v>
      </c>
      <c r="P14" s="11">
        <v>80</v>
      </c>
      <c r="Q14" s="21">
        <f t="shared" si="5"/>
        <v>960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21">
        <f t="shared" si="6"/>
        <v>0</v>
      </c>
      <c r="AF14" s="28"/>
      <c r="AH14" s="26">
        <f>HLOOKUP($AH$2,$E$5:$Q$55,A14,0)</f>
        <v>80</v>
      </c>
      <c r="AI14" s="26">
        <f>HLOOKUP($AH$2,$S$5:$AE$55,A14,0)</f>
        <v>0</v>
      </c>
      <c r="AJ14" s="26">
        <f t="shared" si="7"/>
        <v>-80</v>
      </c>
    </row>
    <row r="15" spans="1:16384" x14ac:dyDescent="0.25">
      <c r="A15" s="1">
        <f t="shared" si="2"/>
        <v>11</v>
      </c>
      <c r="B15" s="1" t="s">
        <v>36</v>
      </c>
      <c r="C15" s="10" t="s">
        <v>9</v>
      </c>
      <c r="D15" s="10" t="s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1">
        <f t="shared" si="5"/>
        <v>0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21">
        <f t="shared" si="6"/>
        <v>0</v>
      </c>
      <c r="AF15" s="28"/>
      <c r="AH15" s="26">
        <f>HLOOKUP($AH$2,$E$5:$Q$55,A15,0)</f>
        <v>0</v>
      </c>
      <c r="AI15" s="26">
        <f>HLOOKUP($AH$2,$S$5:$AE$55,A15,0)</f>
        <v>0</v>
      </c>
      <c r="AJ15" s="26">
        <f t="shared" si="7"/>
        <v>0</v>
      </c>
    </row>
    <row r="16" spans="1:16384" x14ac:dyDescent="0.25">
      <c r="A16" s="1">
        <f t="shared" si="2"/>
        <v>12</v>
      </c>
      <c r="B16" s="1" t="s">
        <v>36</v>
      </c>
      <c r="C16" s="10" t="s">
        <v>9</v>
      </c>
      <c r="D16" s="10" t="s">
        <v>11</v>
      </c>
      <c r="E16" s="11">
        <v>550</v>
      </c>
      <c r="F16" s="11">
        <v>550</v>
      </c>
      <c r="G16" s="11">
        <v>550</v>
      </c>
      <c r="H16" s="11">
        <v>550</v>
      </c>
      <c r="I16" s="11">
        <v>550</v>
      </c>
      <c r="J16" s="11">
        <v>550</v>
      </c>
      <c r="K16" s="11">
        <v>550</v>
      </c>
      <c r="L16" s="11">
        <v>550</v>
      </c>
      <c r="M16" s="11">
        <v>550</v>
      </c>
      <c r="N16" s="11">
        <v>550</v>
      </c>
      <c r="O16" s="11">
        <v>550</v>
      </c>
      <c r="P16" s="11">
        <v>550</v>
      </c>
      <c r="Q16" s="21">
        <f t="shared" si="5"/>
        <v>6600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1">
        <f t="shared" si="6"/>
        <v>0</v>
      </c>
      <c r="AF16" s="28"/>
      <c r="AH16" s="26">
        <f>HLOOKUP($AH$2,$E$5:$Q$55,A16,0)</f>
        <v>550</v>
      </c>
      <c r="AI16" s="26">
        <f>HLOOKUP($AH$2,$S$5:$AE$55,A16,0)</f>
        <v>0</v>
      </c>
      <c r="AJ16" s="26">
        <f t="shared" si="7"/>
        <v>-550</v>
      </c>
    </row>
    <row r="17" spans="1:36" x14ac:dyDescent="0.25">
      <c r="A17" s="1">
        <f t="shared" si="2"/>
        <v>13</v>
      </c>
      <c r="B17" s="1" t="s">
        <v>36</v>
      </c>
      <c r="C17" s="10" t="s">
        <v>9</v>
      </c>
      <c r="D17" s="10" t="s">
        <v>12</v>
      </c>
      <c r="E17" s="11">
        <v>12</v>
      </c>
      <c r="F17" s="11">
        <v>12</v>
      </c>
      <c r="G17" s="11">
        <v>12</v>
      </c>
      <c r="H17" s="11">
        <v>12</v>
      </c>
      <c r="I17" s="11">
        <v>12</v>
      </c>
      <c r="J17" s="11">
        <v>12</v>
      </c>
      <c r="K17" s="11">
        <v>12</v>
      </c>
      <c r="L17" s="11">
        <v>12</v>
      </c>
      <c r="M17" s="11">
        <v>12</v>
      </c>
      <c r="N17" s="11">
        <v>12</v>
      </c>
      <c r="O17" s="11">
        <v>12</v>
      </c>
      <c r="P17" s="11">
        <v>12</v>
      </c>
      <c r="Q17" s="21">
        <f t="shared" si="5"/>
        <v>144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21">
        <f t="shared" si="6"/>
        <v>0</v>
      </c>
      <c r="AF17" s="28"/>
      <c r="AH17" s="26">
        <f>HLOOKUP($AH$2,$E$5:$Q$55,A17,0)</f>
        <v>12</v>
      </c>
      <c r="AI17" s="26">
        <f>HLOOKUP($AH$2,$S$5:$AE$55,A17,0)</f>
        <v>0</v>
      </c>
      <c r="AJ17" s="26">
        <f t="shared" si="7"/>
        <v>-12</v>
      </c>
    </row>
    <row r="18" spans="1:36" x14ac:dyDescent="0.25">
      <c r="A18" s="1">
        <f t="shared" si="2"/>
        <v>14</v>
      </c>
      <c r="B18" s="1" t="s">
        <v>36</v>
      </c>
      <c r="C18" s="10" t="s">
        <v>9</v>
      </c>
      <c r="D18" s="10" t="s">
        <v>64</v>
      </c>
      <c r="E18" s="11">
        <v>970</v>
      </c>
      <c r="F18" s="11"/>
      <c r="G18" s="11"/>
      <c r="H18" s="11"/>
      <c r="I18" s="11"/>
      <c r="J18" s="11"/>
      <c r="K18" s="11"/>
      <c r="L18" s="11"/>
      <c r="M18" s="11">
        <v>125</v>
      </c>
      <c r="N18" s="11"/>
      <c r="O18" s="11"/>
      <c r="P18" s="11"/>
      <c r="Q18" s="21">
        <f t="shared" si="5"/>
        <v>1095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1">
        <f t="shared" si="6"/>
        <v>0</v>
      </c>
      <c r="AF18" s="28"/>
      <c r="AH18" s="26">
        <f>HLOOKUP($AH$2,$E$5:$Q$55,A18,0)</f>
        <v>970</v>
      </c>
      <c r="AI18" s="26">
        <f>HLOOKUP($AH$2,$S$5:$AE$55,A18,0)</f>
        <v>0</v>
      </c>
      <c r="AJ18" s="26">
        <f t="shared" si="7"/>
        <v>-970</v>
      </c>
    </row>
    <row r="19" spans="1:36" x14ac:dyDescent="0.25">
      <c r="A19" s="1">
        <f t="shared" si="2"/>
        <v>15</v>
      </c>
      <c r="B19" s="1" t="s">
        <v>36</v>
      </c>
      <c r="C19" s="10" t="s">
        <v>9</v>
      </c>
      <c r="D19" s="10" t="s">
        <v>63</v>
      </c>
      <c r="E19" s="11">
        <v>440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1">
        <f t="shared" si="5"/>
        <v>440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1">
        <f t="shared" si="6"/>
        <v>0</v>
      </c>
      <c r="AF19" s="28"/>
      <c r="AH19" s="26">
        <f>HLOOKUP($AH$2,$E$5:$Q$55,A19,0)</f>
        <v>440</v>
      </c>
      <c r="AI19" s="26">
        <f>HLOOKUP($AH$2,$S$5:$AE$55,A19,0)</f>
        <v>0</v>
      </c>
      <c r="AJ19" s="26">
        <f t="shared" si="7"/>
        <v>-440</v>
      </c>
    </row>
    <row r="20" spans="1:36" x14ac:dyDescent="0.25">
      <c r="A20" s="1">
        <f t="shared" si="2"/>
        <v>16</v>
      </c>
      <c r="B20" s="1" t="s">
        <v>36</v>
      </c>
      <c r="C20" s="10" t="s">
        <v>9</v>
      </c>
      <c r="D20" s="10" t="s">
        <v>13</v>
      </c>
      <c r="E20" s="11"/>
      <c r="F20" s="11"/>
      <c r="G20" s="11"/>
      <c r="H20" s="11"/>
      <c r="I20" s="11">
        <v>240</v>
      </c>
      <c r="J20" s="11">
        <v>240</v>
      </c>
      <c r="K20" s="11">
        <v>240</v>
      </c>
      <c r="L20" s="11">
        <v>240</v>
      </c>
      <c r="M20" s="11"/>
      <c r="N20" s="11"/>
      <c r="O20" s="11"/>
      <c r="P20" s="11"/>
      <c r="Q20" s="21">
        <f t="shared" si="5"/>
        <v>960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21">
        <f t="shared" si="6"/>
        <v>0</v>
      </c>
      <c r="AF20" s="28"/>
      <c r="AH20" s="26">
        <f>HLOOKUP($AH$2,$E$5:$Q$55,A20,0)</f>
        <v>0</v>
      </c>
      <c r="AI20" s="26">
        <f>HLOOKUP($AH$2,$S$5:$AE$55,A20,0)</f>
        <v>0</v>
      </c>
      <c r="AJ20" s="26">
        <f t="shared" si="7"/>
        <v>0</v>
      </c>
    </row>
    <row r="21" spans="1:36" x14ac:dyDescent="0.25">
      <c r="A21" s="1">
        <f t="shared" si="2"/>
        <v>17</v>
      </c>
      <c r="B21" s="1" t="s">
        <v>36</v>
      </c>
      <c r="C21" s="10" t="s">
        <v>9</v>
      </c>
      <c r="D21" s="10" t="s">
        <v>14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1">
        <f t="shared" si="5"/>
        <v>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1">
        <f t="shared" si="6"/>
        <v>0</v>
      </c>
      <c r="AF21" s="28"/>
      <c r="AH21" s="26">
        <f>HLOOKUP($AH$2,$E$5:$Q$55,A21,0)</f>
        <v>0</v>
      </c>
      <c r="AI21" s="26">
        <f>HLOOKUP($AH$2,$S$5:$AE$55,A21,0)</f>
        <v>0</v>
      </c>
      <c r="AJ21" s="26">
        <f t="shared" si="7"/>
        <v>0</v>
      </c>
    </row>
    <row r="22" spans="1:36" x14ac:dyDescent="0.25">
      <c r="A22" s="1">
        <f t="shared" si="2"/>
        <v>18</v>
      </c>
      <c r="B22" s="1" t="s">
        <v>36</v>
      </c>
      <c r="C22" s="10" t="s">
        <v>15</v>
      </c>
      <c r="D22" s="10" t="s">
        <v>33</v>
      </c>
      <c r="E22" s="11">
        <v>460</v>
      </c>
      <c r="F22" s="11">
        <v>460</v>
      </c>
      <c r="G22" s="11">
        <v>460</v>
      </c>
      <c r="H22" s="11">
        <v>490</v>
      </c>
      <c r="I22" s="11">
        <v>490</v>
      </c>
      <c r="J22" s="11">
        <v>490</v>
      </c>
      <c r="K22" s="11">
        <v>490</v>
      </c>
      <c r="L22" s="11">
        <v>490</v>
      </c>
      <c r="M22" s="11">
        <v>490</v>
      </c>
      <c r="N22" s="11">
        <v>490</v>
      </c>
      <c r="O22" s="11">
        <v>490</v>
      </c>
      <c r="P22" s="11">
        <v>490</v>
      </c>
      <c r="Q22" s="21">
        <f t="shared" si="5"/>
        <v>5790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21">
        <f t="shared" si="6"/>
        <v>0</v>
      </c>
      <c r="AF22" s="28"/>
      <c r="AH22" s="26">
        <f>HLOOKUP($AH$2,$E$5:$Q$55,A22,0)</f>
        <v>460</v>
      </c>
      <c r="AI22" s="26">
        <f>HLOOKUP($AH$2,$S$5:$AE$55,A22,0)</f>
        <v>0</v>
      </c>
      <c r="AJ22" s="26">
        <f t="shared" si="7"/>
        <v>-460</v>
      </c>
    </row>
    <row r="23" spans="1:36" x14ac:dyDescent="0.25">
      <c r="A23" s="1">
        <f t="shared" si="2"/>
        <v>19</v>
      </c>
      <c r="B23" s="1" t="s">
        <v>36</v>
      </c>
      <c r="C23" s="10" t="s">
        <v>15</v>
      </c>
      <c r="D23" s="10" t="s">
        <v>83</v>
      </c>
      <c r="E23" s="11">
        <v>850</v>
      </c>
      <c r="F23" s="11">
        <v>850</v>
      </c>
      <c r="G23" s="11">
        <v>850</v>
      </c>
      <c r="H23" s="11">
        <v>850</v>
      </c>
      <c r="I23" s="11">
        <v>850</v>
      </c>
      <c r="J23" s="11">
        <v>850</v>
      </c>
      <c r="K23" s="11">
        <v>850</v>
      </c>
      <c r="L23" s="11">
        <v>850</v>
      </c>
      <c r="M23" s="11">
        <v>850</v>
      </c>
      <c r="N23" s="11">
        <v>850</v>
      </c>
      <c r="O23" s="11">
        <v>850</v>
      </c>
      <c r="P23" s="11">
        <v>850</v>
      </c>
      <c r="Q23" s="21">
        <f t="shared" ref="Q23" si="10">SUM(E23:P23)</f>
        <v>10200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21">
        <f t="shared" ref="AE23" si="11">SUM(S23:AD23)</f>
        <v>0</v>
      </c>
      <c r="AF23" s="28"/>
      <c r="AH23" s="26">
        <f>HLOOKUP($AH$2,$E$5:$Q$55,A23,0)</f>
        <v>850</v>
      </c>
      <c r="AI23" s="26">
        <f>HLOOKUP($AH$2,$S$5:$AE$55,A23,0)</f>
        <v>0</v>
      </c>
      <c r="AJ23" s="26">
        <f t="shared" ref="AJ23" si="12">IF(AH23="","",AI23-AH23)</f>
        <v>-850</v>
      </c>
    </row>
    <row r="24" spans="1:36" x14ac:dyDescent="0.25">
      <c r="A24" s="1">
        <f>A22+1</f>
        <v>19</v>
      </c>
      <c r="B24" s="1" t="s">
        <v>36</v>
      </c>
      <c r="C24" s="10" t="s">
        <v>15</v>
      </c>
      <c r="D24" s="10" t="s">
        <v>34</v>
      </c>
      <c r="E24" s="11">
        <v>110</v>
      </c>
      <c r="F24" s="11">
        <v>110</v>
      </c>
      <c r="G24" s="11">
        <v>110</v>
      </c>
      <c r="H24" s="11">
        <v>110</v>
      </c>
      <c r="I24" s="11">
        <v>110</v>
      </c>
      <c r="J24" s="11">
        <v>110</v>
      </c>
      <c r="K24" s="11">
        <v>110</v>
      </c>
      <c r="L24" s="11">
        <v>110</v>
      </c>
      <c r="M24" s="11">
        <v>110</v>
      </c>
      <c r="N24" s="11">
        <v>110</v>
      </c>
      <c r="O24" s="11">
        <v>110</v>
      </c>
      <c r="P24" s="11">
        <v>110</v>
      </c>
      <c r="Q24" s="21">
        <f t="shared" si="5"/>
        <v>1320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1">
        <f t="shared" si="6"/>
        <v>0</v>
      </c>
      <c r="AF24" s="28"/>
      <c r="AH24" s="26">
        <f>HLOOKUP($AH$2,$E$5:$Q$55,A24,0)</f>
        <v>850</v>
      </c>
      <c r="AI24" s="26">
        <f>HLOOKUP($AH$2,$S$5:$AE$55,A24,0)</f>
        <v>0</v>
      </c>
      <c r="AJ24" s="26">
        <f t="shared" si="7"/>
        <v>-850</v>
      </c>
    </row>
    <row r="25" spans="1:36" x14ac:dyDescent="0.25">
      <c r="A25" s="1">
        <f t="shared" si="2"/>
        <v>20</v>
      </c>
      <c r="B25" s="1" t="s">
        <v>36</v>
      </c>
      <c r="C25" s="10" t="s">
        <v>15</v>
      </c>
      <c r="D25" s="10" t="s">
        <v>35</v>
      </c>
      <c r="E25" s="11">
        <v>150</v>
      </c>
      <c r="F25" s="11">
        <v>150</v>
      </c>
      <c r="G25" s="11">
        <v>150</v>
      </c>
      <c r="H25" s="11">
        <v>150</v>
      </c>
      <c r="I25" s="11">
        <v>150</v>
      </c>
      <c r="J25" s="11">
        <v>150</v>
      </c>
      <c r="K25" s="11">
        <v>150</v>
      </c>
      <c r="L25" s="11">
        <v>150</v>
      </c>
      <c r="M25" s="11">
        <v>150</v>
      </c>
      <c r="N25" s="11">
        <v>150</v>
      </c>
      <c r="O25" s="11">
        <v>150</v>
      </c>
      <c r="P25" s="11">
        <v>150</v>
      </c>
      <c r="Q25" s="21">
        <f t="shared" si="5"/>
        <v>1800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21">
        <f t="shared" si="6"/>
        <v>0</v>
      </c>
      <c r="AF25" s="28"/>
      <c r="AH25" s="26">
        <f>HLOOKUP($AH$2,$E$5:$Q$55,A25,0)</f>
        <v>110</v>
      </c>
      <c r="AI25" s="26">
        <f>HLOOKUP($AH$2,$S$5:$AE$55,A25,0)</f>
        <v>0</v>
      </c>
      <c r="AJ25" s="26">
        <f t="shared" si="7"/>
        <v>-110</v>
      </c>
    </row>
    <row r="26" spans="1:36" x14ac:dyDescent="0.25">
      <c r="A26" s="1">
        <f t="shared" si="2"/>
        <v>21</v>
      </c>
      <c r="B26" s="1" t="s">
        <v>36</v>
      </c>
      <c r="C26" s="10" t="s">
        <v>15</v>
      </c>
      <c r="D26" s="10" t="s">
        <v>16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1">
        <f t="shared" si="5"/>
        <v>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1">
        <f t="shared" si="6"/>
        <v>0</v>
      </c>
      <c r="AF26" s="28"/>
      <c r="AH26" s="26">
        <f>HLOOKUP($AH$2,$E$5:$Q$55,A26,0)</f>
        <v>150</v>
      </c>
      <c r="AI26" s="26">
        <f>HLOOKUP($AH$2,$S$5:$AE$55,A26,0)</f>
        <v>0</v>
      </c>
      <c r="AJ26" s="26">
        <f t="shared" si="7"/>
        <v>-150</v>
      </c>
    </row>
    <row r="27" spans="1:36" x14ac:dyDescent="0.25">
      <c r="A27" s="1">
        <f t="shared" si="2"/>
        <v>22</v>
      </c>
      <c r="B27" s="1" t="s">
        <v>36</v>
      </c>
      <c r="C27" s="10" t="s">
        <v>29</v>
      </c>
      <c r="D27" s="10" t="s">
        <v>30</v>
      </c>
      <c r="E27" s="11">
        <v>44.39</v>
      </c>
      <c r="F27" s="11">
        <f>E27</f>
        <v>44.39</v>
      </c>
      <c r="G27" s="11">
        <f t="shared" ref="G27:P27" si="13">F27</f>
        <v>44.39</v>
      </c>
      <c r="H27" s="11">
        <f t="shared" si="13"/>
        <v>44.39</v>
      </c>
      <c r="I27" s="11">
        <f t="shared" si="13"/>
        <v>44.39</v>
      </c>
      <c r="J27" s="11">
        <f t="shared" si="13"/>
        <v>44.39</v>
      </c>
      <c r="K27" s="11">
        <f t="shared" si="13"/>
        <v>44.39</v>
      </c>
      <c r="L27" s="11">
        <f t="shared" si="13"/>
        <v>44.39</v>
      </c>
      <c r="M27" s="11">
        <f t="shared" si="13"/>
        <v>44.39</v>
      </c>
      <c r="N27" s="11">
        <f t="shared" si="13"/>
        <v>44.39</v>
      </c>
      <c r="O27" s="11">
        <f t="shared" si="13"/>
        <v>44.39</v>
      </c>
      <c r="P27" s="11">
        <f t="shared" si="13"/>
        <v>44.39</v>
      </c>
      <c r="Q27" s="21">
        <f t="shared" si="5"/>
        <v>532.67999999999995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1">
        <f t="shared" si="6"/>
        <v>0</v>
      </c>
      <c r="AF27" s="28"/>
      <c r="AH27" s="26">
        <f>HLOOKUP($AH$2,$E$5:$Q$55,A27,0)</f>
        <v>0</v>
      </c>
      <c r="AI27" s="26">
        <f>HLOOKUP($AH$2,$S$5:$AE$55,A27,0)</f>
        <v>0</v>
      </c>
      <c r="AJ27" s="26">
        <f t="shared" si="7"/>
        <v>0</v>
      </c>
    </row>
    <row r="28" spans="1:36" x14ac:dyDescent="0.25">
      <c r="A28" s="1">
        <f t="shared" si="2"/>
        <v>23</v>
      </c>
      <c r="B28" s="1" t="s">
        <v>36</v>
      </c>
      <c r="C28" s="10" t="s">
        <v>37</v>
      </c>
      <c r="D28" s="10" t="s">
        <v>84</v>
      </c>
      <c r="E28" s="11">
        <v>50</v>
      </c>
      <c r="F28" s="11">
        <v>50</v>
      </c>
      <c r="G28" s="11">
        <v>50</v>
      </c>
      <c r="H28" s="11">
        <v>50</v>
      </c>
      <c r="I28" s="11">
        <v>50</v>
      </c>
      <c r="J28" s="11">
        <v>50</v>
      </c>
      <c r="K28" s="11">
        <v>50</v>
      </c>
      <c r="L28" s="11">
        <v>50</v>
      </c>
      <c r="M28" s="11">
        <v>50</v>
      </c>
      <c r="N28" s="11">
        <v>50</v>
      </c>
      <c r="O28" s="11">
        <v>50</v>
      </c>
      <c r="P28" s="11">
        <v>50</v>
      </c>
      <c r="Q28" s="21">
        <f t="shared" si="5"/>
        <v>600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21">
        <f t="shared" si="6"/>
        <v>0</v>
      </c>
      <c r="AF28" s="28"/>
      <c r="AH28" s="26">
        <f>HLOOKUP($AH$2,$E$5:$Q$55,A28,0)</f>
        <v>44.39</v>
      </c>
      <c r="AI28" s="26">
        <f>HLOOKUP($AH$2,$S$5:$AE$55,A28,0)</f>
        <v>0</v>
      </c>
      <c r="AJ28" s="26">
        <f t="shared" si="7"/>
        <v>-44.39</v>
      </c>
    </row>
    <row r="29" spans="1:36" x14ac:dyDescent="0.25">
      <c r="A29" s="1">
        <f t="shared" si="2"/>
        <v>24</v>
      </c>
      <c r="B29" s="1" t="s">
        <v>36</v>
      </c>
      <c r="C29" s="10" t="s">
        <v>37</v>
      </c>
      <c r="D29" s="10" t="s">
        <v>38</v>
      </c>
      <c r="E29" s="11">
        <v>50</v>
      </c>
      <c r="F29" s="11">
        <v>50</v>
      </c>
      <c r="G29" s="11">
        <v>50</v>
      </c>
      <c r="H29" s="11">
        <v>50</v>
      </c>
      <c r="I29" s="11">
        <v>50</v>
      </c>
      <c r="J29" s="11">
        <v>50</v>
      </c>
      <c r="K29" s="11">
        <v>50</v>
      </c>
      <c r="L29" s="11">
        <v>50</v>
      </c>
      <c r="M29" s="11">
        <v>50</v>
      </c>
      <c r="N29" s="11">
        <v>50</v>
      </c>
      <c r="O29" s="11">
        <v>50</v>
      </c>
      <c r="P29" s="11">
        <v>50</v>
      </c>
      <c r="Q29" s="21">
        <f t="shared" si="5"/>
        <v>600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1">
        <f t="shared" si="6"/>
        <v>0</v>
      </c>
      <c r="AF29" s="28"/>
      <c r="AH29" s="26">
        <f>HLOOKUP($AH$2,$E$5:$Q$55,A29,0)</f>
        <v>50</v>
      </c>
      <c r="AI29" s="26">
        <f>HLOOKUP($AH$2,$S$5:$AE$55,A29,0)</f>
        <v>0</v>
      </c>
      <c r="AJ29" s="26">
        <f t="shared" si="7"/>
        <v>-50</v>
      </c>
    </row>
    <row r="30" spans="1:36" x14ac:dyDescent="0.25">
      <c r="A30" s="1">
        <f t="shared" si="2"/>
        <v>25</v>
      </c>
      <c r="B30" s="1" t="s">
        <v>36</v>
      </c>
      <c r="C30" s="10" t="s">
        <v>37</v>
      </c>
      <c r="D30" s="10" t="s">
        <v>39</v>
      </c>
      <c r="E30" s="11">
        <v>100</v>
      </c>
      <c r="F30" s="11">
        <v>100</v>
      </c>
      <c r="G30" s="11">
        <v>100</v>
      </c>
      <c r="H30" s="11">
        <v>100</v>
      </c>
      <c r="I30" s="11">
        <v>100</v>
      </c>
      <c r="J30" s="11">
        <v>100</v>
      </c>
      <c r="K30" s="11">
        <v>100</v>
      </c>
      <c r="L30" s="11">
        <v>100</v>
      </c>
      <c r="M30" s="11">
        <v>100</v>
      </c>
      <c r="N30" s="11">
        <v>100</v>
      </c>
      <c r="O30" s="11">
        <v>100</v>
      </c>
      <c r="P30" s="11">
        <v>100</v>
      </c>
      <c r="Q30" s="21">
        <f t="shared" si="5"/>
        <v>1200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1">
        <f t="shared" si="6"/>
        <v>0</v>
      </c>
      <c r="AF30" s="28"/>
      <c r="AH30" s="26">
        <f>HLOOKUP($AH$2,$E$5:$Q$55,A30,0)</f>
        <v>50</v>
      </c>
      <c r="AI30" s="26">
        <f>HLOOKUP($AH$2,$S$5:$AE$55,A30,0)</f>
        <v>0</v>
      </c>
      <c r="AJ30" s="26">
        <f t="shared" si="7"/>
        <v>-50</v>
      </c>
    </row>
    <row r="31" spans="1:36" x14ac:dyDescent="0.25">
      <c r="A31" s="1">
        <f t="shared" si="2"/>
        <v>26</v>
      </c>
      <c r="B31" s="1" t="s">
        <v>36</v>
      </c>
      <c r="C31" s="10" t="s">
        <v>40</v>
      </c>
      <c r="D31" s="10" t="s">
        <v>41</v>
      </c>
      <c r="E31" s="11">
        <v>160</v>
      </c>
      <c r="F31" s="11">
        <v>160</v>
      </c>
      <c r="G31" s="11">
        <v>160</v>
      </c>
      <c r="H31" s="11">
        <v>160</v>
      </c>
      <c r="I31" s="11">
        <v>160</v>
      </c>
      <c r="J31" s="11">
        <v>160</v>
      </c>
      <c r="K31" s="11">
        <v>160</v>
      </c>
      <c r="L31" s="11">
        <v>160</v>
      </c>
      <c r="M31" s="11">
        <v>160</v>
      </c>
      <c r="N31" s="11">
        <v>160</v>
      </c>
      <c r="O31" s="11">
        <v>160</v>
      </c>
      <c r="P31" s="11">
        <v>160</v>
      </c>
      <c r="Q31" s="21">
        <f t="shared" si="5"/>
        <v>1920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1">
        <f t="shared" si="6"/>
        <v>0</v>
      </c>
      <c r="AF31" s="28"/>
      <c r="AH31" s="26">
        <f>HLOOKUP($AH$2,$E$5:$Q$55,A31,0)</f>
        <v>100</v>
      </c>
      <c r="AI31" s="26">
        <f>HLOOKUP($AH$2,$S$5:$AE$55,A31,0)</f>
        <v>0</v>
      </c>
      <c r="AJ31" s="26">
        <f t="shared" si="7"/>
        <v>-100</v>
      </c>
    </row>
    <row r="32" spans="1:36" x14ac:dyDescent="0.25">
      <c r="A32" s="1">
        <f t="shared" si="2"/>
        <v>27</v>
      </c>
      <c r="B32" s="1" t="s">
        <v>36</v>
      </c>
      <c r="C32" s="10" t="s">
        <v>42</v>
      </c>
      <c r="D32" s="10" t="s">
        <v>43</v>
      </c>
      <c r="E32" s="11">
        <v>50</v>
      </c>
      <c r="F32" s="11">
        <v>50</v>
      </c>
      <c r="G32" s="11">
        <v>50</v>
      </c>
      <c r="H32" s="11">
        <v>50</v>
      </c>
      <c r="I32" s="11">
        <v>50</v>
      </c>
      <c r="J32" s="11">
        <v>50</v>
      </c>
      <c r="K32" s="11">
        <v>50</v>
      </c>
      <c r="L32" s="11">
        <v>50</v>
      </c>
      <c r="M32" s="11">
        <v>50</v>
      </c>
      <c r="N32" s="11">
        <v>50</v>
      </c>
      <c r="O32" s="11">
        <v>50</v>
      </c>
      <c r="P32" s="11">
        <v>50</v>
      </c>
      <c r="Q32" s="21">
        <f t="shared" si="5"/>
        <v>600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1">
        <f t="shared" si="6"/>
        <v>0</v>
      </c>
      <c r="AF32" s="28"/>
      <c r="AH32" s="26">
        <f>HLOOKUP($AH$2,$E$5:$Q$55,A32,0)</f>
        <v>160</v>
      </c>
      <c r="AI32" s="26">
        <f>HLOOKUP($AH$2,$S$5:$AE$55,A32,0)</f>
        <v>0</v>
      </c>
      <c r="AJ32" s="26">
        <f t="shared" si="7"/>
        <v>-160</v>
      </c>
    </row>
    <row r="33" spans="1:36" x14ac:dyDescent="0.25">
      <c r="A33" s="1">
        <f t="shared" si="2"/>
        <v>28</v>
      </c>
      <c r="B33" s="1" t="s">
        <v>36</v>
      </c>
      <c r="C33" s="10" t="s">
        <v>17</v>
      </c>
      <c r="D33" s="10" t="s">
        <v>18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1">
        <f t="shared" si="5"/>
        <v>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1">
        <f t="shared" si="6"/>
        <v>0</v>
      </c>
      <c r="AF33" s="28"/>
      <c r="AH33" s="26">
        <f>HLOOKUP($AH$2,$E$5:$Q$55,A33,0)</f>
        <v>50</v>
      </c>
      <c r="AI33" s="26">
        <f>HLOOKUP($AH$2,$S$5:$AE$55,A33,0)</f>
        <v>0</v>
      </c>
      <c r="AJ33" s="26">
        <f t="shared" si="7"/>
        <v>-50</v>
      </c>
    </row>
    <row r="34" spans="1:36" x14ac:dyDescent="0.25">
      <c r="A34" s="1">
        <f t="shared" si="2"/>
        <v>29</v>
      </c>
      <c r="B34" s="1" t="s">
        <v>36</v>
      </c>
      <c r="C34" s="10" t="s">
        <v>17</v>
      </c>
      <c r="D34" s="10" t="s">
        <v>19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21">
        <f t="shared" si="5"/>
        <v>0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1">
        <f t="shared" si="6"/>
        <v>0</v>
      </c>
      <c r="AF34" s="28"/>
      <c r="AH34" s="26">
        <f>HLOOKUP($AH$2,$E$5:$Q$55,A34,0)</f>
        <v>0</v>
      </c>
      <c r="AI34" s="26">
        <f>HLOOKUP($AH$2,$S$5:$AE$55,A34,0)</f>
        <v>0</v>
      </c>
      <c r="AJ34" s="26">
        <f t="shared" si="7"/>
        <v>0</v>
      </c>
    </row>
    <row r="35" spans="1:36" x14ac:dyDescent="0.25">
      <c r="A35" s="1">
        <f t="shared" si="2"/>
        <v>30</v>
      </c>
      <c r="B35" s="1" t="s">
        <v>36</v>
      </c>
      <c r="C35" s="10" t="s">
        <v>17</v>
      </c>
      <c r="D35" s="10" t="s">
        <v>20</v>
      </c>
      <c r="E35" s="11">
        <v>50</v>
      </c>
      <c r="F35" s="11"/>
      <c r="G35" s="11">
        <v>50</v>
      </c>
      <c r="H35" s="11">
        <v>150</v>
      </c>
      <c r="I35" s="11">
        <v>200</v>
      </c>
      <c r="J35" s="11">
        <v>100</v>
      </c>
      <c r="K35" s="11"/>
      <c r="L35" s="11"/>
      <c r="M35" s="11"/>
      <c r="N35" s="11"/>
      <c r="O35" s="11">
        <v>50</v>
      </c>
      <c r="P35" s="11">
        <v>200</v>
      </c>
      <c r="Q35" s="21">
        <f t="shared" si="5"/>
        <v>800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1">
        <f t="shared" si="6"/>
        <v>0</v>
      </c>
      <c r="AF35" s="28"/>
      <c r="AH35" s="26">
        <f>HLOOKUP($AH$2,$E$5:$Q$55,A35,0)</f>
        <v>0</v>
      </c>
      <c r="AI35" s="26">
        <f>HLOOKUP($AH$2,$S$5:$AE$55,A35,0)</f>
        <v>0</v>
      </c>
      <c r="AJ35" s="26">
        <f t="shared" si="7"/>
        <v>0</v>
      </c>
    </row>
    <row r="36" spans="1:36" x14ac:dyDescent="0.25">
      <c r="A36" s="1">
        <f t="shared" si="2"/>
        <v>31</v>
      </c>
      <c r="B36" s="1" t="s">
        <v>36</v>
      </c>
      <c r="C36" s="10" t="s">
        <v>21</v>
      </c>
      <c r="D36" s="10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1">
        <f t="shared" si="5"/>
        <v>0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1">
        <f t="shared" si="6"/>
        <v>0</v>
      </c>
      <c r="AF36" s="28"/>
      <c r="AH36" s="26">
        <f>HLOOKUP($AH$2,$E$5:$Q$55,A36,0)</f>
        <v>50</v>
      </c>
      <c r="AI36" s="26">
        <f>HLOOKUP($AH$2,$S$5:$AE$55,A36,0)</f>
        <v>0</v>
      </c>
      <c r="AJ36" s="26">
        <f t="shared" si="7"/>
        <v>-50</v>
      </c>
    </row>
    <row r="37" spans="1:36" x14ac:dyDescent="0.25">
      <c r="A37" s="1">
        <f t="shared" si="2"/>
        <v>32</v>
      </c>
      <c r="B37" s="1" t="s">
        <v>36</v>
      </c>
      <c r="C37" s="10" t="s">
        <v>21</v>
      </c>
      <c r="D37" s="10" t="s">
        <v>23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1">
        <f t="shared" ref="Q37" si="14">SUM(E37:P37)</f>
        <v>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1">
        <f t="shared" ref="AE37" si="15">SUM(S37:AD37)</f>
        <v>0</v>
      </c>
      <c r="AF37" s="28"/>
      <c r="AH37" s="26">
        <f>HLOOKUP($AH$2,$E$5:$Q$55,A37,0)</f>
        <v>0</v>
      </c>
      <c r="AI37" s="26">
        <f>HLOOKUP($AH$2,$S$5:$AE$55,A37,0)</f>
        <v>0</v>
      </c>
      <c r="AJ37" s="26">
        <f t="shared" si="7"/>
        <v>0</v>
      </c>
    </row>
    <row r="38" spans="1:36" x14ac:dyDescent="0.25">
      <c r="A38" s="1" t="e">
        <f>#REF!+1</f>
        <v>#REF!</v>
      </c>
      <c r="B38" s="1" t="s">
        <v>36</v>
      </c>
      <c r="C38" s="10" t="s">
        <v>21</v>
      </c>
      <c r="D38" s="10" t="s">
        <v>24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1">
        <f t="shared" si="5"/>
        <v>0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1">
        <f t="shared" si="6"/>
        <v>0</v>
      </c>
      <c r="AF38" s="28"/>
      <c r="AH38" s="26" t="e">
        <f>HLOOKUP($AH$2,$E$5:$Q$55,A38,0)</f>
        <v>#REF!</v>
      </c>
      <c r="AI38" s="26" t="e">
        <f>HLOOKUP($AH$2,$S$5:$AE$55,A38,0)</f>
        <v>#REF!</v>
      </c>
      <c r="AJ38" s="26" t="e">
        <f t="shared" si="7"/>
        <v>#REF!</v>
      </c>
    </row>
    <row r="39" spans="1:36" x14ac:dyDescent="0.25">
      <c r="A39" s="1" t="e">
        <f t="shared" si="2"/>
        <v>#REF!</v>
      </c>
      <c r="B39" s="1" t="s">
        <v>36</v>
      </c>
      <c r="C39" s="10" t="s">
        <v>21</v>
      </c>
      <c r="D39" s="10" t="s">
        <v>25</v>
      </c>
      <c r="E39" s="11">
        <v>25.8</v>
      </c>
      <c r="F39" s="11">
        <v>25.8</v>
      </c>
      <c r="G39" s="11">
        <v>25.8</v>
      </c>
      <c r="H39" s="11">
        <v>25.8</v>
      </c>
      <c r="I39" s="11">
        <v>25.8</v>
      </c>
      <c r="J39" s="11">
        <v>25.8</v>
      </c>
      <c r="K39" s="11">
        <v>25.8</v>
      </c>
      <c r="L39" s="11">
        <v>25.8</v>
      </c>
      <c r="M39" s="11">
        <v>25.8</v>
      </c>
      <c r="N39" s="11">
        <v>25.8</v>
      </c>
      <c r="O39" s="11">
        <v>25.8</v>
      </c>
      <c r="P39" s="11">
        <v>25.8</v>
      </c>
      <c r="Q39" s="21">
        <f t="shared" si="5"/>
        <v>309.60000000000008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1">
        <f t="shared" si="6"/>
        <v>0</v>
      </c>
      <c r="AF39" s="28"/>
      <c r="AH39" s="26" t="e">
        <f>HLOOKUP($AH$2,$E$5:$Q$55,A39,0)</f>
        <v>#REF!</v>
      </c>
      <c r="AI39" s="26" t="e">
        <f>HLOOKUP($AH$2,$S$5:$AE$55,A39,0)</f>
        <v>#REF!</v>
      </c>
      <c r="AJ39" s="26" t="e">
        <f t="shared" si="7"/>
        <v>#REF!</v>
      </c>
    </row>
    <row r="40" spans="1:36" x14ac:dyDescent="0.25">
      <c r="A40" s="1" t="e">
        <f t="shared" si="2"/>
        <v>#REF!</v>
      </c>
      <c r="B40" s="1" t="s">
        <v>36</v>
      </c>
      <c r="C40" s="10" t="s">
        <v>21</v>
      </c>
      <c r="D40" s="10" t="s">
        <v>75</v>
      </c>
      <c r="E40" s="11">
        <v>8.9499999999999993</v>
      </c>
      <c r="F40" s="11">
        <v>8.9499999999999993</v>
      </c>
      <c r="G40" s="11">
        <v>8.9499999999999993</v>
      </c>
      <c r="H40" s="11">
        <v>8.9499999999999993</v>
      </c>
      <c r="I40" s="11">
        <v>8.9499999999999993</v>
      </c>
      <c r="J40" s="11">
        <v>8.9499999999999993</v>
      </c>
      <c r="K40" s="11">
        <v>8.9499999999999993</v>
      </c>
      <c r="L40" s="11">
        <v>8.9499999999999993</v>
      </c>
      <c r="M40" s="11">
        <v>8.9499999999999993</v>
      </c>
      <c r="N40" s="11">
        <v>8.9499999999999993</v>
      </c>
      <c r="O40" s="11">
        <v>8.9499999999999993</v>
      </c>
      <c r="P40" s="11">
        <v>8.9499999999999993</v>
      </c>
      <c r="Q40" s="21">
        <f t="shared" si="5"/>
        <v>107.40000000000002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1">
        <f t="shared" si="6"/>
        <v>0</v>
      </c>
      <c r="AF40" s="28"/>
      <c r="AH40" s="26" t="e">
        <f>HLOOKUP($AH$2,$E$5:$Q$55,A40,0)</f>
        <v>#REF!</v>
      </c>
      <c r="AI40" s="26" t="e">
        <f>HLOOKUP($AH$2,$S$5:$AE$55,A40,0)</f>
        <v>#REF!</v>
      </c>
      <c r="AJ40" s="26" t="e">
        <f t="shared" si="7"/>
        <v>#REF!</v>
      </c>
    </row>
    <row r="41" spans="1:36" x14ac:dyDescent="0.25">
      <c r="A41" s="1" t="e">
        <f t="shared" si="2"/>
        <v>#REF!</v>
      </c>
      <c r="B41" s="1" t="s">
        <v>36</v>
      </c>
      <c r="C41" s="10" t="s">
        <v>26</v>
      </c>
      <c r="D41" s="10" t="s">
        <v>46</v>
      </c>
      <c r="E41" s="11">
        <v>260</v>
      </c>
      <c r="F41" s="11">
        <v>260</v>
      </c>
      <c r="G41" s="11">
        <v>260</v>
      </c>
      <c r="H41" s="11">
        <v>260</v>
      </c>
      <c r="I41" s="11">
        <v>260</v>
      </c>
      <c r="J41" s="11">
        <v>260</v>
      </c>
      <c r="K41" s="11">
        <v>260</v>
      </c>
      <c r="L41" s="11">
        <v>260</v>
      </c>
      <c r="M41" s="11">
        <v>260</v>
      </c>
      <c r="N41" s="11">
        <v>260</v>
      </c>
      <c r="O41" s="11">
        <v>260</v>
      </c>
      <c r="P41" s="11">
        <v>260</v>
      </c>
      <c r="Q41" s="21">
        <f t="shared" si="5"/>
        <v>3120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1">
        <f t="shared" si="6"/>
        <v>0</v>
      </c>
      <c r="AF41" s="28"/>
      <c r="AH41" s="26" t="e">
        <f>HLOOKUP($AH$2,$E$5:$Q$55,A41,0)</f>
        <v>#REF!</v>
      </c>
      <c r="AI41" s="26" t="e">
        <f>HLOOKUP($AH$2,$S$5:$AE$55,A41,0)</f>
        <v>#REF!</v>
      </c>
      <c r="AJ41" s="26" t="e">
        <f t="shared" si="7"/>
        <v>#REF!</v>
      </c>
    </row>
    <row r="42" spans="1:36" x14ac:dyDescent="0.25">
      <c r="A42" s="1" t="e">
        <f t="shared" si="2"/>
        <v>#REF!</v>
      </c>
      <c r="B42" s="1" t="s">
        <v>36</v>
      </c>
      <c r="C42" s="10" t="s">
        <v>26</v>
      </c>
      <c r="D42" s="10" t="s">
        <v>27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1">
        <f t="shared" si="5"/>
        <v>0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1">
        <f t="shared" si="6"/>
        <v>0</v>
      </c>
      <c r="AF42" s="28"/>
      <c r="AH42" s="26" t="e">
        <f>HLOOKUP($AH$2,$E$5:$Q$55,A42,0)</f>
        <v>#REF!</v>
      </c>
      <c r="AI42" s="26" t="e">
        <f>HLOOKUP($AH$2,$S$5:$AE$55,A42,0)</f>
        <v>#REF!</v>
      </c>
      <c r="AJ42" s="26" t="e">
        <f t="shared" si="7"/>
        <v>#REF!</v>
      </c>
    </row>
    <row r="43" spans="1:36" x14ac:dyDescent="0.25">
      <c r="A43" s="1" t="e">
        <f t="shared" si="2"/>
        <v>#REF!</v>
      </c>
      <c r="B43" s="1" t="s">
        <v>36</v>
      </c>
      <c r="C43" s="10" t="s">
        <v>26</v>
      </c>
      <c r="D43" s="10" t="s">
        <v>28</v>
      </c>
      <c r="E43" s="11"/>
      <c r="F43" s="11">
        <v>400</v>
      </c>
      <c r="G43" s="11">
        <v>400</v>
      </c>
      <c r="H43" s="11">
        <v>400</v>
      </c>
      <c r="I43" s="11">
        <v>400</v>
      </c>
      <c r="J43" s="11">
        <v>400</v>
      </c>
      <c r="K43" s="11">
        <v>400</v>
      </c>
      <c r="L43" s="11">
        <v>400</v>
      </c>
      <c r="M43" s="11">
        <v>400</v>
      </c>
      <c r="N43" s="11">
        <v>400</v>
      </c>
      <c r="O43" s="11">
        <v>400</v>
      </c>
      <c r="P43" s="11">
        <v>400</v>
      </c>
      <c r="Q43" s="21">
        <f t="shared" si="5"/>
        <v>4400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21">
        <f t="shared" si="6"/>
        <v>0</v>
      </c>
      <c r="AF43" s="28"/>
      <c r="AH43" s="26" t="e">
        <f>HLOOKUP($AH$2,$E$5:$Q$55,A43,0)</f>
        <v>#REF!</v>
      </c>
      <c r="AI43" s="26" t="e">
        <f>HLOOKUP($AH$2,$S$5:$AE$55,A43,0)</f>
        <v>#REF!</v>
      </c>
      <c r="AJ43" s="26" t="e">
        <f t="shared" si="7"/>
        <v>#REF!</v>
      </c>
    </row>
    <row r="44" spans="1:36" x14ac:dyDescent="0.25">
      <c r="A44" s="1" t="e">
        <f t="shared" si="2"/>
        <v>#REF!</v>
      </c>
      <c r="B44" s="1" t="s">
        <v>36</v>
      </c>
      <c r="C44" s="10" t="s">
        <v>78</v>
      </c>
      <c r="D44" s="10" t="s">
        <v>31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1">
        <f t="shared" si="5"/>
        <v>0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1">
        <f t="shared" si="6"/>
        <v>0</v>
      </c>
      <c r="AF44" s="28"/>
      <c r="AH44" s="26" t="e">
        <f>HLOOKUP($AH$2,$E$5:$Q$55,A44,0)</f>
        <v>#REF!</v>
      </c>
      <c r="AI44" s="26" t="e">
        <f>HLOOKUP($AH$2,$S$5:$AE$55,A44,0)</f>
        <v>#REF!</v>
      </c>
      <c r="AJ44" s="26" t="e">
        <f t="shared" si="7"/>
        <v>#REF!</v>
      </c>
    </row>
    <row r="45" spans="1:36" x14ac:dyDescent="0.25">
      <c r="A45" s="1" t="e">
        <f t="shared" si="2"/>
        <v>#REF!</v>
      </c>
      <c r="B45" s="1" t="s">
        <v>36</v>
      </c>
      <c r="C45" s="10" t="s">
        <v>45</v>
      </c>
      <c r="D45" s="10" t="s">
        <v>44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21">
        <f t="shared" si="5"/>
        <v>0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1">
        <f t="shared" si="6"/>
        <v>0</v>
      </c>
      <c r="AF45" s="28"/>
      <c r="AH45" s="26" t="e">
        <f>HLOOKUP($AH$2,$E$5:$Q$55,A45,0)</f>
        <v>#REF!</v>
      </c>
      <c r="AI45" s="26" t="e">
        <f>HLOOKUP($AH$2,$S$5:$AE$55,A45,0)</f>
        <v>#REF!</v>
      </c>
      <c r="AJ45" s="26" t="e">
        <f t="shared" si="7"/>
        <v>#REF!</v>
      </c>
    </row>
    <row r="46" spans="1:36" x14ac:dyDescent="0.25">
      <c r="A46" s="1" t="e">
        <f t="shared" si="2"/>
        <v>#REF!</v>
      </c>
      <c r="B46" s="1" t="s">
        <v>36</v>
      </c>
      <c r="C46" s="10" t="s">
        <v>82</v>
      </c>
      <c r="D46" s="10" t="s">
        <v>82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1">
        <f t="shared" si="5"/>
        <v>0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21"/>
      <c r="AF46" s="28"/>
      <c r="AH46" s="26"/>
      <c r="AI46" s="26"/>
      <c r="AJ46" s="26"/>
    </row>
    <row r="47" spans="1:36" ht="6" customHeight="1" x14ac:dyDescent="0.25"/>
    <row r="48" spans="1:36" x14ac:dyDescent="0.25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1" x14ac:dyDescent="0.25">
      <c r="C49" s="14" t="s">
        <v>47</v>
      </c>
      <c r="D49" s="15"/>
    </row>
    <row r="50" spans="3:31" x14ac:dyDescent="0.25">
      <c r="D50" s="7" t="s">
        <v>73</v>
      </c>
      <c r="E50" s="8">
        <f>E8</f>
        <v>4000</v>
      </c>
      <c r="F50" s="8">
        <f>F8</f>
        <v>4000</v>
      </c>
      <c r="G50" s="8">
        <f>G8</f>
        <v>4000</v>
      </c>
      <c r="H50" s="8">
        <f>H8</f>
        <v>4000</v>
      </c>
      <c r="I50" s="8">
        <f>I8</f>
        <v>4000</v>
      </c>
      <c r="J50" s="8">
        <f>J8</f>
        <v>4000</v>
      </c>
      <c r="K50" s="8">
        <f>K8</f>
        <v>4000</v>
      </c>
      <c r="L50" s="8">
        <f>L8</f>
        <v>4000</v>
      </c>
      <c r="M50" s="8">
        <f>M8</f>
        <v>4000</v>
      </c>
      <c r="N50" s="8">
        <f>N8</f>
        <v>4000</v>
      </c>
      <c r="O50" s="8">
        <f>O8</f>
        <v>4000</v>
      </c>
      <c r="P50" s="8">
        <f>P8</f>
        <v>4000</v>
      </c>
      <c r="Q50" s="21">
        <f t="shared" ref="Q50:Q52" si="16">SUM(E50:P50)</f>
        <v>48000</v>
      </c>
      <c r="S50" s="8">
        <f>S8</f>
        <v>0</v>
      </c>
      <c r="T50" s="8">
        <f>T8</f>
        <v>0</v>
      </c>
      <c r="U50" s="8">
        <f>U8</f>
        <v>0</v>
      </c>
      <c r="V50" s="8">
        <f>V8</f>
        <v>0</v>
      </c>
      <c r="W50" s="8">
        <f>W8</f>
        <v>0</v>
      </c>
      <c r="X50" s="8">
        <f>X8</f>
        <v>0</v>
      </c>
      <c r="Y50" s="8">
        <f>Y8</f>
        <v>0</v>
      </c>
      <c r="Z50" s="8">
        <f>Z8</f>
        <v>0</v>
      </c>
      <c r="AA50" s="8">
        <f>AA8</f>
        <v>0</v>
      </c>
      <c r="AB50" s="8">
        <f>AB8</f>
        <v>0</v>
      </c>
      <c r="AC50" s="8">
        <f>AC8</f>
        <v>0</v>
      </c>
      <c r="AD50" s="8">
        <f>AD8</f>
        <v>0</v>
      </c>
      <c r="AE50" s="20"/>
    </row>
    <row r="51" spans="3:31" x14ac:dyDescent="0.25">
      <c r="D51" s="7" t="s">
        <v>50</v>
      </c>
      <c r="E51" s="8">
        <f>SUM(E11:E46)</f>
        <v>4821.1399999999994</v>
      </c>
      <c r="F51" s="8">
        <f>SUM(F11:F46)</f>
        <v>3761.14</v>
      </c>
      <c r="G51" s="8">
        <f>SUM(G11:G46)</f>
        <v>3811.14</v>
      </c>
      <c r="H51" s="8">
        <f>SUM(H11:H46)</f>
        <v>3941.14</v>
      </c>
      <c r="I51" s="8">
        <f>SUM(I11:I46)</f>
        <v>4231.1399999999994</v>
      </c>
      <c r="J51" s="8">
        <f>SUM(J11:J46)</f>
        <v>4131.1399999999994</v>
      </c>
      <c r="K51" s="8">
        <f>SUM(K11:K46)</f>
        <v>4031.14</v>
      </c>
      <c r="L51" s="8">
        <f>SUM(L11:L46)</f>
        <v>4031.14</v>
      </c>
      <c r="M51" s="8">
        <f>SUM(M11:M46)</f>
        <v>3916.14</v>
      </c>
      <c r="N51" s="8">
        <f>SUM(N11:N46)</f>
        <v>3791.14</v>
      </c>
      <c r="O51" s="8">
        <f>SUM(O11:O46)</f>
        <v>3841.14</v>
      </c>
      <c r="P51" s="8">
        <f>SUM(P11:P46)</f>
        <v>3991.14</v>
      </c>
      <c r="Q51" s="21">
        <f t="shared" si="16"/>
        <v>48298.679999999993</v>
      </c>
      <c r="S51" s="8">
        <f>SUM(S11:S46)</f>
        <v>0</v>
      </c>
      <c r="T51" s="8">
        <f t="shared" ref="T51:AD51" si="17">SUM(T11:T46)</f>
        <v>0</v>
      </c>
      <c r="U51" s="8">
        <f t="shared" si="17"/>
        <v>0</v>
      </c>
      <c r="V51" s="8">
        <f t="shared" si="17"/>
        <v>0</v>
      </c>
      <c r="W51" s="8">
        <f t="shared" si="17"/>
        <v>0</v>
      </c>
      <c r="X51" s="8">
        <f t="shared" si="17"/>
        <v>0</v>
      </c>
      <c r="Y51" s="8">
        <f t="shared" si="17"/>
        <v>0</v>
      </c>
      <c r="Z51" s="8">
        <f t="shared" si="17"/>
        <v>0</v>
      </c>
      <c r="AA51" s="8">
        <f t="shared" si="17"/>
        <v>0</v>
      </c>
      <c r="AB51" s="8">
        <f t="shared" si="17"/>
        <v>0</v>
      </c>
      <c r="AC51" s="8">
        <f t="shared" si="17"/>
        <v>0</v>
      </c>
      <c r="AD51" s="8">
        <f t="shared" si="17"/>
        <v>0</v>
      </c>
      <c r="AE51" s="20"/>
    </row>
    <row r="52" spans="3:31" x14ac:dyDescent="0.25">
      <c r="D52" s="7" t="s">
        <v>48</v>
      </c>
      <c r="E52" s="8">
        <f>E50-E51</f>
        <v>-821.13999999999942</v>
      </c>
      <c r="F52" s="8">
        <f t="shared" ref="F52:P52" si="18">F50-F51</f>
        <v>238.86000000000013</v>
      </c>
      <c r="G52" s="8">
        <f t="shared" si="18"/>
        <v>188.86000000000013</v>
      </c>
      <c r="H52" s="8">
        <f t="shared" si="18"/>
        <v>58.860000000000127</v>
      </c>
      <c r="I52" s="8">
        <f t="shared" si="18"/>
        <v>-231.13999999999942</v>
      </c>
      <c r="J52" s="8">
        <f t="shared" si="18"/>
        <v>-131.13999999999942</v>
      </c>
      <c r="K52" s="8">
        <f t="shared" si="18"/>
        <v>-31.139999999999873</v>
      </c>
      <c r="L52" s="8">
        <f t="shared" si="18"/>
        <v>-31.139999999999873</v>
      </c>
      <c r="M52" s="8">
        <f t="shared" si="18"/>
        <v>83.860000000000127</v>
      </c>
      <c r="N52" s="8">
        <f t="shared" si="18"/>
        <v>208.86000000000013</v>
      </c>
      <c r="O52" s="8">
        <f t="shared" si="18"/>
        <v>158.86000000000013</v>
      </c>
      <c r="P52" s="8">
        <f t="shared" si="18"/>
        <v>8.8600000000001273</v>
      </c>
      <c r="Q52" s="21">
        <f t="shared" si="16"/>
        <v>-298.67999999999711</v>
      </c>
      <c r="S52" s="8">
        <f>S50-S51</f>
        <v>0</v>
      </c>
      <c r="T52" s="8">
        <f t="shared" ref="T52:AD52" si="19">T50-T51</f>
        <v>0</v>
      </c>
      <c r="U52" s="8">
        <f t="shared" si="19"/>
        <v>0</v>
      </c>
      <c r="V52" s="8">
        <f t="shared" si="19"/>
        <v>0</v>
      </c>
      <c r="W52" s="8">
        <f t="shared" si="19"/>
        <v>0</v>
      </c>
      <c r="X52" s="8">
        <f t="shared" si="19"/>
        <v>0</v>
      </c>
      <c r="Y52" s="8">
        <f t="shared" si="19"/>
        <v>0</v>
      </c>
      <c r="Z52" s="8">
        <f t="shared" si="19"/>
        <v>0</v>
      </c>
      <c r="AA52" s="8">
        <f t="shared" si="19"/>
        <v>0</v>
      </c>
      <c r="AB52" s="8">
        <f t="shared" si="19"/>
        <v>0</v>
      </c>
      <c r="AC52" s="8">
        <f t="shared" si="19"/>
        <v>0</v>
      </c>
      <c r="AD52" s="8">
        <f t="shared" si="19"/>
        <v>0</v>
      </c>
      <c r="AE52" s="20"/>
    </row>
    <row r="54" spans="3:31" x14ac:dyDescent="0.25">
      <c r="Q54" s="31" t="s">
        <v>81</v>
      </c>
      <c r="S54" s="8">
        <v>500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</row>
    <row r="55" spans="3:31" x14ac:dyDescent="0.25">
      <c r="P55" s="30"/>
      <c r="S55" s="30"/>
      <c r="T55" s="30"/>
    </row>
    <row r="56" spans="3:31" x14ac:dyDescent="0.25">
      <c r="S56" s="30">
        <f>S54-S52</f>
        <v>500</v>
      </c>
    </row>
  </sheetData>
  <mergeCells count="3">
    <mergeCell ref="B1:D1"/>
    <mergeCell ref="AJ4:AJ5"/>
    <mergeCell ref="AF4:AF5"/>
  </mergeCells>
  <conditionalFormatting sqref="AJ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1:AJ22 AJ24:AJ4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Apoio!$B$3:$B$14</xm:f>
          </x14:formula1>
          <xm:sqref>AH2</xm:sqref>
        </x14:dataValidation>
        <x14:dataValidation type="list" allowBlank="1" showInputMessage="1" showErrorMessage="1">
          <x14:formula1>
            <xm:f>Apoio!$G$3:$G$5</xm:f>
          </x14:formula1>
          <xm:sqref>Q48:AD48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Budget!S8:AD8</xm:f>
              <xm:sqref>AF8</xm:sqref>
            </x14:sparkline>
            <x14:sparkline>
              <xm:f>Budget!S7:AD7</xm:f>
              <xm:sqref>AF7</xm:sqref>
            </x14:sparkline>
            <x14:sparkline>
              <xm:f>Budget!S6:AD6</xm:f>
              <xm:sqref>AF6</xm:sqref>
            </x14:sparkline>
          </x14:sparklines>
        </x14:sparklineGroup>
        <x14:sparklineGroup displayEmptyCellsAs="gap" markers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Budget!S23:AD23</xm:f>
              <xm:sqref>AF23</xm:sqref>
            </x14:sparkline>
          </x14:sparklines>
        </x14:sparklineGroup>
        <x14:sparklineGroup displayEmptyCellsAs="gap" markers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Budget!S11:AD11</xm:f>
              <xm:sqref>AF11</xm:sqref>
            </x14:sparkline>
            <x14:sparkline>
              <xm:f>Budget!S12:AD12</xm:f>
              <xm:sqref>AF12</xm:sqref>
            </x14:sparkline>
            <x14:sparkline>
              <xm:f>Budget!S13:AD13</xm:f>
              <xm:sqref>AF13</xm:sqref>
            </x14:sparkline>
            <x14:sparkline>
              <xm:f>Budget!S14:AD14</xm:f>
              <xm:sqref>AF14</xm:sqref>
            </x14:sparkline>
            <x14:sparkline>
              <xm:f>Budget!S15:AD15</xm:f>
              <xm:sqref>AF15</xm:sqref>
            </x14:sparkline>
            <x14:sparkline>
              <xm:f>Budget!S16:AD16</xm:f>
              <xm:sqref>AF16</xm:sqref>
            </x14:sparkline>
            <x14:sparkline>
              <xm:f>Budget!S17:AD17</xm:f>
              <xm:sqref>AF17</xm:sqref>
            </x14:sparkline>
            <x14:sparkline>
              <xm:f>Budget!S18:AD18</xm:f>
              <xm:sqref>AF18</xm:sqref>
            </x14:sparkline>
            <x14:sparkline>
              <xm:f>Budget!S19:AD19</xm:f>
              <xm:sqref>AF19</xm:sqref>
            </x14:sparkline>
            <x14:sparkline>
              <xm:f>Budget!S20:AD20</xm:f>
              <xm:sqref>AF20</xm:sqref>
            </x14:sparkline>
            <x14:sparkline>
              <xm:f>Budget!S21:AD21</xm:f>
              <xm:sqref>AF21</xm:sqref>
            </x14:sparkline>
            <x14:sparkline>
              <xm:f>Budget!S22:AD22</xm:f>
              <xm:sqref>AF22</xm:sqref>
            </x14:sparkline>
            <x14:sparkline>
              <xm:f>Budget!S24:AD24</xm:f>
              <xm:sqref>AF24</xm:sqref>
            </x14:sparkline>
            <x14:sparkline>
              <xm:f>Budget!S25:AD25</xm:f>
              <xm:sqref>AF25</xm:sqref>
            </x14:sparkline>
            <x14:sparkline>
              <xm:f>Budget!S26:AD26</xm:f>
              <xm:sqref>AF26</xm:sqref>
            </x14:sparkline>
            <x14:sparkline>
              <xm:f>Budget!S27:AD27</xm:f>
              <xm:sqref>AF27</xm:sqref>
            </x14:sparkline>
            <x14:sparkline>
              <xm:f>Budget!S28:AD28</xm:f>
              <xm:sqref>AF28</xm:sqref>
            </x14:sparkline>
            <x14:sparkline>
              <xm:f>Budget!S29:AD29</xm:f>
              <xm:sqref>AF29</xm:sqref>
            </x14:sparkline>
            <x14:sparkline>
              <xm:f>Budget!S30:AD30</xm:f>
              <xm:sqref>AF30</xm:sqref>
            </x14:sparkline>
            <x14:sparkline>
              <xm:f>Budget!S31:AD31</xm:f>
              <xm:sqref>AF31</xm:sqref>
            </x14:sparkline>
            <x14:sparkline>
              <xm:f>Budget!S32:AD32</xm:f>
              <xm:sqref>AF32</xm:sqref>
            </x14:sparkline>
            <x14:sparkline>
              <xm:f>Budget!S33:AD33</xm:f>
              <xm:sqref>AF33</xm:sqref>
            </x14:sparkline>
            <x14:sparkline>
              <xm:f>Budget!S34:AD34</xm:f>
              <xm:sqref>AF34</xm:sqref>
            </x14:sparkline>
            <x14:sparkline>
              <xm:f>Budget!S35:AD35</xm:f>
              <xm:sqref>AF35</xm:sqref>
            </x14:sparkline>
            <x14:sparkline>
              <xm:f>Budget!S36:AD36</xm:f>
              <xm:sqref>AF36</xm:sqref>
            </x14:sparkline>
            <x14:sparkline>
              <xm:f>Budget!S37:AD37</xm:f>
              <xm:sqref>AF37</xm:sqref>
            </x14:sparkline>
            <x14:sparkline>
              <xm:f>Budget!S38:AD38</xm:f>
              <xm:sqref>AF38</xm:sqref>
            </x14:sparkline>
            <x14:sparkline>
              <xm:f>Budget!S39:AD39</xm:f>
              <xm:sqref>AF39</xm:sqref>
            </x14:sparkline>
            <x14:sparkline>
              <xm:f>Budget!S40:AD40</xm:f>
              <xm:sqref>AF40</xm:sqref>
            </x14:sparkline>
            <x14:sparkline>
              <xm:f>Budget!S41:AD41</xm:f>
              <xm:sqref>AF41</xm:sqref>
            </x14:sparkline>
            <x14:sparkline>
              <xm:f>Budget!S42:AD42</xm:f>
              <xm:sqref>AF42</xm:sqref>
            </x14:sparkline>
            <x14:sparkline>
              <xm:f>Budget!S43:AD43</xm:f>
              <xm:sqref>AF43</xm:sqref>
            </x14:sparkline>
            <x14:sparkline>
              <xm:f>Budget!S44:AD44</xm:f>
              <xm:sqref>AF44</xm:sqref>
            </x14:sparkline>
            <x14:sparkline>
              <xm:f>Budget!S45:AD45</xm:f>
              <xm:sqref>AF45</xm:sqref>
            </x14:sparkline>
            <x14:sparkline>
              <xm:f>Budget!S46:AD46</xm:f>
              <xm:sqref>AF46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C36"/>
  <sheetViews>
    <sheetView showGridLines="0" zoomScale="85" zoomScaleNormal="85" workbookViewId="0">
      <selection sqref="A1:XFD1"/>
    </sheetView>
  </sheetViews>
  <sheetFormatPr defaultRowHeight="15" x14ac:dyDescent="0.25"/>
  <cols>
    <col min="3" max="3" width="19" bestFit="1" customWidth="1"/>
    <col min="18" max="18" width="9.5703125" bestFit="1" customWidth="1"/>
    <col min="19" max="19" width="10.7109375" bestFit="1" customWidth="1"/>
    <col min="20" max="25" width="9.5703125" bestFit="1" customWidth="1"/>
    <col min="26" max="26" width="10.5703125" bestFit="1" customWidth="1"/>
    <col min="27" max="27" width="9.85546875" bestFit="1" customWidth="1"/>
    <col min="28" max="28" width="11.5703125" bestFit="1" customWidth="1"/>
    <col min="29" max="29" width="10.85546875" bestFit="1" customWidth="1"/>
  </cols>
  <sheetData>
    <row r="1" spans="1:1" s="32" customFormat="1" ht="33" customHeight="1" thickBot="1" x14ac:dyDescent="0.3">
      <c r="A1" s="32" t="s">
        <v>76</v>
      </c>
    </row>
    <row r="2" spans="1:1" ht="15.75" thickTop="1" x14ac:dyDescent="0.25"/>
    <row r="7" spans="1:1" ht="3.75" customHeight="1" x14ac:dyDescent="0.25"/>
    <row r="12" spans="1:1" ht="3.75" customHeight="1" x14ac:dyDescent="0.25"/>
    <row r="26" spans="3:29" x14ac:dyDescent="0.25">
      <c r="C26" t="s">
        <v>5</v>
      </c>
      <c r="D26" t="s">
        <v>51</v>
      </c>
      <c r="E26" t="s">
        <v>52</v>
      </c>
      <c r="F26" t="s">
        <v>53</v>
      </c>
      <c r="G26" t="s">
        <v>54</v>
      </c>
      <c r="H26" t="s">
        <v>55</v>
      </c>
      <c r="I26" t="s">
        <v>56</v>
      </c>
      <c r="J26" t="s">
        <v>57</v>
      </c>
      <c r="K26" t="s">
        <v>58</v>
      </c>
      <c r="L26" t="s">
        <v>59</v>
      </c>
      <c r="M26" t="s">
        <v>60</v>
      </c>
      <c r="N26" t="s">
        <v>61</v>
      </c>
      <c r="O26" t="s">
        <v>62</v>
      </c>
      <c r="Q26" t="s">
        <v>5</v>
      </c>
      <c r="R26" t="s">
        <v>51</v>
      </c>
      <c r="S26" t="s">
        <v>52</v>
      </c>
      <c r="T26" t="s">
        <v>53</v>
      </c>
      <c r="U26" t="s">
        <v>54</v>
      </c>
      <c r="V26" t="s">
        <v>55</v>
      </c>
      <c r="W26" t="s">
        <v>56</v>
      </c>
      <c r="X26" t="s">
        <v>57</v>
      </c>
      <c r="Y26" t="s">
        <v>58</v>
      </c>
      <c r="Z26" t="s">
        <v>59</v>
      </c>
      <c r="AA26" t="s">
        <v>60</v>
      </c>
      <c r="AB26" t="s">
        <v>61</v>
      </c>
      <c r="AC26" t="s">
        <v>62</v>
      </c>
    </row>
    <row r="27" spans="3:29" x14ac:dyDescent="0.25">
      <c r="C27" t="s">
        <v>7</v>
      </c>
      <c r="D27" s="2">
        <f>SUMIF(Budget!$C:$C,$C27,Budget!S:S)</f>
        <v>0</v>
      </c>
      <c r="E27" s="2">
        <f>SUMIF(Budget!$C:$C,$C27,Budget!T:T)</f>
        <v>0</v>
      </c>
      <c r="F27" s="2">
        <f>SUMIF(Budget!$C:$C,$C27,Budget!U:U)</f>
        <v>0</v>
      </c>
      <c r="G27" s="2">
        <f>SUMIF(Budget!$C:$C,$C27,Budget!V:V)</f>
        <v>0</v>
      </c>
      <c r="H27" s="2">
        <f>SUMIF(Budget!$C:$C,$C27,Budget!W:W)</f>
        <v>0</v>
      </c>
      <c r="I27" s="2">
        <f>SUMIF(Budget!$C:$C,$C27,Budget!X:X)</f>
        <v>0</v>
      </c>
      <c r="J27" s="2">
        <f>SUMIF(Budget!$C:$C,$C27,Budget!Y:Y)</f>
        <v>0</v>
      </c>
      <c r="K27" s="2">
        <f>SUMIF(Budget!$C:$C,$C27,Budget!Z:Z)</f>
        <v>0</v>
      </c>
      <c r="L27" s="2">
        <f>SUMIF(Budget!$C:$C,$C27,Budget!AA:AA)</f>
        <v>0</v>
      </c>
      <c r="M27" s="2">
        <f>SUMIF(Budget!$C:$C,$C27,Budget!AB:AB)</f>
        <v>0</v>
      </c>
      <c r="N27" s="2">
        <f>SUMIF(Budget!$C:$C,$C27,Budget!AC:AC)</f>
        <v>0</v>
      </c>
      <c r="O27" s="2">
        <f>SUMIF(Budget!$C:$C,$C27,Budget!AD:AD)</f>
        <v>0</v>
      </c>
      <c r="Q27" t="s">
        <v>7</v>
      </c>
      <c r="R27" s="2">
        <f>SUMIF(Budget!$C:$C,$C27,Budget!E:E)</f>
        <v>480</v>
      </c>
      <c r="S27" s="2">
        <f>SUMIF(Budget!$C:$C,$C27,Budget!F:F)</f>
        <v>480</v>
      </c>
      <c r="T27" s="2">
        <f>SUMIF(Budget!$C:$C,$C27,Budget!G:G)</f>
        <v>480</v>
      </c>
      <c r="U27" s="2">
        <f>SUMIF(Budget!$C:$C,$C27,Budget!H:H)</f>
        <v>480</v>
      </c>
      <c r="V27" s="2">
        <f>SUMIF(Budget!$C:$C,$C27,Budget!I:I)</f>
        <v>480</v>
      </c>
      <c r="W27" s="2">
        <f>SUMIF(Budget!$C:$C,$C27,Budget!J:J)</f>
        <v>480</v>
      </c>
      <c r="X27" s="2">
        <f>SUMIF(Budget!$C:$C,$C27,Budget!K:K)</f>
        <v>480</v>
      </c>
      <c r="Y27" s="2">
        <f>SUMIF(Budget!$C:$C,$C27,Budget!L:L)</f>
        <v>480</v>
      </c>
      <c r="Z27" s="2">
        <f>SUMIF(Budget!$C:$C,$C27,Budget!M:M)</f>
        <v>480</v>
      </c>
      <c r="AA27" s="2">
        <f>SUMIF(Budget!$C:$C,$C27,Budget!N:N)</f>
        <v>480</v>
      </c>
      <c r="AB27" s="2">
        <f>SUMIF(Budget!$C:$C,$C27,Budget!O:O)</f>
        <v>480</v>
      </c>
      <c r="AC27" s="2">
        <f>SUMIF(Budget!$C:$C,$C27,Budget!P:P)</f>
        <v>480</v>
      </c>
    </row>
    <row r="28" spans="3:29" x14ac:dyDescent="0.25">
      <c r="C28" t="s">
        <v>9</v>
      </c>
      <c r="D28" s="2">
        <f>SUMIF(Budget!$C:$C,$C28,Budget!S:S)</f>
        <v>0</v>
      </c>
      <c r="E28" s="2">
        <f>SUMIF(Budget!$C:$C,$C28,Budget!T:T)</f>
        <v>0</v>
      </c>
      <c r="F28" s="2">
        <f>SUMIF(Budget!$C:$C,$C28,Budget!U:U)</f>
        <v>0</v>
      </c>
      <c r="G28" s="2">
        <f>SUMIF(Budget!$C:$C,$C28,Budget!V:V)</f>
        <v>0</v>
      </c>
      <c r="H28" s="2">
        <f>SUMIF(Budget!$C:$C,$C28,Budget!W:W)</f>
        <v>0</v>
      </c>
      <c r="I28" s="2">
        <f>SUMIF(Budget!$C:$C,$C28,Budget!X:X)</f>
        <v>0</v>
      </c>
      <c r="J28" s="2">
        <f>SUMIF(Budget!$C:$C,$C28,Budget!Y:Y)</f>
        <v>0</v>
      </c>
      <c r="K28" s="2">
        <f>SUMIF(Budget!$C:$C,$C28,Budget!Z:Z)</f>
        <v>0</v>
      </c>
      <c r="L28" s="2">
        <f>SUMIF(Budget!$C:$C,$C28,Budget!AA:AA)</f>
        <v>0</v>
      </c>
      <c r="M28" s="2">
        <f>SUMIF(Budget!$C:$C,$C28,Budget!AB:AB)</f>
        <v>0</v>
      </c>
      <c r="N28" s="2">
        <f>SUMIF(Budget!$C:$C,$C28,Budget!AC:AC)</f>
        <v>0</v>
      </c>
      <c r="O28" s="2">
        <f>SUMIF(Budget!$C:$C,$C28,Budget!AD:AD)</f>
        <v>0</v>
      </c>
      <c r="Q28" t="s">
        <v>9</v>
      </c>
      <c r="R28" s="2">
        <f>SUMIF(Budget!$C:$C,$C28,Budget!E:E)</f>
        <v>1972</v>
      </c>
      <c r="S28" s="2">
        <f>SUMIF(Budget!$C:$C,$C28,Budget!F:F)</f>
        <v>562</v>
      </c>
      <c r="T28" s="2">
        <f>SUMIF(Budget!$C:$C,$C28,Budget!G:G)</f>
        <v>562</v>
      </c>
      <c r="U28" s="2">
        <f>SUMIF(Budget!$C:$C,$C28,Budget!H:H)</f>
        <v>562</v>
      </c>
      <c r="V28" s="2">
        <f>SUMIF(Budget!$C:$C,$C28,Budget!I:I)</f>
        <v>802</v>
      </c>
      <c r="W28" s="2">
        <f>SUMIF(Budget!$C:$C,$C28,Budget!J:J)</f>
        <v>802</v>
      </c>
      <c r="X28" s="2">
        <f>SUMIF(Budget!$C:$C,$C28,Budget!K:K)</f>
        <v>802</v>
      </c>
      <c r="Y28" s="2">
        <f>SUMIF(Budget!$C:$C,$C28,Budget!L:L)</f>
        <v>802</v>
      </c>
      <c r="Z28" s="2">
        <f>SUMIF(Budget!$C:$C,$C28,Budget!M:M)</f>
        <v>687</v>
      </c>
      <c r="AA28" s="2">
        <f>SUMIF(Budget!$C:$C,$C28,Budget!N:N)</f>
        <v>562</v>
      </c>
      <c r="AB28" s="2">
        <f>SUMIF(Budget!$C:$C,$C28,Budget!O:O)</f>
        <v>562</v>
      </c>
      <c r="AC28" s="2">
        <f>SUMIF(Budget!$C:$C,$C28,Budget!P:P)</f>
        <v>562</v>
      </c>
    </row>
    <row r="29" spans="3:29" x14ac:dyDescent="0.25">
      <c r="C29" t="s">
        <v>15</v>
      </c>
      <c r="D29" s="2">
        <f>SUMIF(Budget!$C:$C,$C29,Budget!S:S)</f>
        <v>0</v>
      </c>
      <c r="E29" s="2">
        <f>SUMIF(Budget!$C:$C,$C29,Budget!T:T)</f>
        <v>0</v>
      </c>
      <c r="F29" s="2">
        <f>SUMIF(Budget!$C:$C,$C29,Budget!U:U)</f>
        <v>0</v>
      </c>
      <c r="G29" s="2">
        <f>SUMIF(Budget!$C:$C,$C29,Budget!V:V)</f>
        <v>0</v>
      </c>
      <c r="H29" s="2">
        <f>SUMIF(Budget!$C:$C,$C29,Budget!W:W)</f>
        <v>0</v>
      </c>
      <c r="I29" s="2">
        <f>SUMIF(Budget!$C:$C,$C29,Budget!X:X)</f>
        <v>0</v>
      </c>
      <c r="J29" s="2">
        <f>SUMIF(Budget!$C:$C,$C29,Budget!Y:Y)</f>
        <v>0</v>
      </c>
      <c r="K29" s="2">
        <f>SUMIF(Budget!$C:$C,$C29,Budget!Z:Z)</f>
        <v>0</v>
      </c>
      <c r="L29" s="2">
        <f>SUMIF(Budget!$C:$C,$C29,Budget!AA:AA)</f>
        <v>0</v>
      </c>
      <c r="M29" s="2">
        <f>SUMIF(Budget!$C:$C,$C29,Budget!AB:AB)</f>
        <v>0</v>
      </c>
      <c r="N29" s="2">
        <f>SUMIF(Budget!$C:$C,$C29,Budget!AC:AC)</f>
        <v>0</v>
      </c>
      <c r="O29" s="2">
        <f>SUMIF(Budget!$C:$C,$C29,Budget!AD:AD)</f>
        <v>0</v>
      </c>
      <c r="Q29" t="s">
        <v>15</v>
      </c>
      <c r="R29" s="2">
        <f>SUMIF(Budget!$C:$C,$C29,Budget!E:E)</f>
        <v>1570</v>
      </c>
      <c r="S29" s="2">
        <f>SUMIF(Budget!$C:$C,$C29,Budget!F:F)</f>
        <v>1570</v>
      </c>
      <c r="T29" s="2">
        <f>SUMIF(Budget!$C:$C,$C29,Budget!G:G)</f>
        <v>1570</v>
      </c>
      <c r="U29" s="2">
        <f>SUMIF(Budget!$C:$C,$C29,Budget!H:H)</f>
        <v>1600</v>
      </c>
      <c r="V29" s="2">
        <f>SUMIF(Budget!$C:$C,$C29,Budget!I:I)</f>
        <v>1600</v>
      </c>
      <c r="W29" s="2">
        <f>SUMIF(Budget!$C:$C,$C29,Budget!J:J)</f>
        <v>1600</v>
      </c>
      <c r="X29" s="2">
        <f>SUMIF(Budget!$C:$C,$C29,Budget!K:K)</f>
        <v>1600</v>
      </c>
      <c r="Y29" s="2">
        <f>SUMIF(Budget!$C:$C,$C29,Budget!L:L)</f>
        <v>1600</v>
      </c>
      <c r="Z29" s="2">
        <f>SUMIF(Budget!$C:$C,$C29,Budget!M:M)</f>
        <v>1600</v>
      </c>
      <c r="AA29" s="2">
        <f>SUMIF(Budget!$C:$C,$C29,Budget!N:N)</f>
        <v>1600</v>
      </c>
      <c r="AB29" s="2">
        <f>SUMIF(Budget!$C:$C,$C29,Budget!O:O)</f>
        <v>1600</v>
      </c>
      <c r="AC29" s="2">
        <f>SUMIF(Budget!$C:$C,$C29,Budget!P:P)</f>
        <v>1600</v>
      </c>
    </row>
    <row r="30" spans="3:29" x14ac:dyDescent="0.25">
      <c r="C30" t="s">
        <v>29</v>
      </c>
      <c r="D30" s="2">
        <f>SUMIF(Budget!$C:$C,$C30,Budget!S:S)</f>
        <v>0</v>
      </c>
      <c r="E30" s="2">
        <f>SUMIF(Budget!$C:$C,$C30,Budget!T:T)</f>
        <v>0</v>
      </c>
      <c r="F30" s="2">
        <f>SUMIF(Budget!$C:$C,$C30,Budget!U:U)</f>
        <v>0</v>
      </c>
      <c r="G30" s="2">
        <f>SUMIF(Budget!$C:$C,$C30,Budget!V:V)</f>
        <v>0</v>
      </c>
      <c r="H30" s="2">
        <f>SUMIF(Budget!$C:$C,$C30,Budget!W:W)</f>
        <v>0</v>
      </c>
      <c r="I30" s="2">
        <f>SUMIF(Budget!$C:$C,$C30,Budget!X:X)</f>
        <v>0</v>
      </c>
      <c r="J30" s="2">
        <f>SUMIF(Budget!$C:$C,$C30,Budget!Y:Y)</f>
        <v>0</v>
      </c>
      <c r="K30" s="2">
        <f>SUMIF(Budget!$C:$C,$C30,Budget!Z:Z)</f>
        <v>0</v>
      </c>
      <c r="L30" s="2">
        <f>SUMIF(Budget!$C:$C,$C30,Budget!AA:AA)</f>
        <v>0</v>
      </c>
      <c r="M30" s="2">
        <f>SUMIF(Budget!$C:$C,$C30,Budget!AB:AB)</f>
        <v>0</v>
      </c>
      <c r="N30" s="2">
        <f>SUMIF(Budget!$C:$C,$C30,Budget!AC:AC)</f>
        <v>0</v>
      </c>
      <c r="O30" s="2">
        <f>SUMIF(Budget!$C:$C,$C30,Budget!AD:AD)</f>
        <v>0</v>
      </c>
      <c r="Q30" t="s">
        <v>29</v>
      </c>
      <c r="R30" s="2">
        <f>SUMIF(Budget!$C:$C,$C30,Budget!E:E)</f>
        <v>44.39</v>
      </c>
      <c r="S30" s="2">
        <f>SUMIF(Budget!$C:$C,$C30,Budget!F:F)</f>
        <v>44.39</v>
      </c>
      <c r="T30" s="2">
        <f>SUMIF(Budget!$C:$C,$C30,Budget!G:G)</f>
        <v>44.39</v>
      </c>
      <c r="U30" s="2">
        <f>SUMIF(Budget!$C:$C,$C30,Budget!H:H)</f>
        <v>44.39</v>
      </c>
      <c r="V30" s="2">
        <f>SUMIF(Budget!$C:$C,$C30,Budget!I:I)</f>
        <v>44.39</v>
      </c>
      <c r="W30" s="2">
        <f>SUMIF(Budget!$C:$C,$C30,Budget!J:J)</f>
        <v>44.39</v>
      </c>
      <c r="X30" s="2">
        <f>SUMIF(Budget!$C:$C,$C30,Budget!K:K)</f>
        <v>44.39</v>
      </c>
      <c r="Y30" s="2">
        <f>SUMIF(Budget!$C:$C,$C30,Budget!L:L)</f>
        <v>44.39</v>
      </c>
      <c r="Z30" s="2">
        <f>SUMIF(Budget!$C:$C,$C30,Budget!M:M)</f>
        <v>44.39</v>
      </c>
      <c r="AA30" s="2">
        <f>SUMIF(Budget!$C:$C,$C30,Budget!N:N)</f>
        <v>44.39</v>
      </c>
      <c r="AB30" s="2">
        <f>SUMIF(Budget!$C:$C,$C30,Budget!O:O)</f>
        <v>44.39</v>
      </c>
      <c r="AC30" s="2">
        <f>SUMIF(Budget!$C:$C,$C30,Budget!P:P)</f>
        <v>44.39</v>
      </c>
    </row>
    <row r="31" spans="3:29" x14ac:dyDescent="0.25">
      <c r="C31" t="s">
        <v>37</v>
      </c>
      <c r="D31" s="2">
        <f>SUMIF(Budget!$C:$C,$C31,Budget!S:S)</f>
        <v>0</v>
      </c>
      <c r="E31" s="2">
        <f>SUMIF(Budget!$C:$C,$C31,Budget!T:T)</f>
        <v>0</v>
      </c>
      <c r="F31" s="2">
        <f>SUMIF(Budget!$C:$C,$C31,Budget!U:U)</f>
        <v>0</v>
      </c>
      <c r="G31" s="2">
        <f>SUMIF(Budget!$C:$C,$C31,Budget!V:V)</f>
        <v>0</v>
      </c>
      <c r="H31" s="2">
        <f>SUMIF(Budget!$C:$C,$C31,Budget!W:W)</f>
        <v>0</v>
      </c>
      <c r="I31" s="2">
        <f>SUMIF(Budget!$C:$C,$C31,Budget!X:X)</f>
        <v>0</v>
      </c>
      <c r="J31" s="2">
        <f>SUMIF(Budget!$C:$C,$C31,Budget!Y:Y)</f>
        <v>0</v>
      </c>
      <c r="K31" s="2">
        <f>SUMIF(Budget!$C:$C,$C31,Budget!Z:Z)</f>
        <v>0</v>
      </c>
      <c r="L31" s="2">
        <f>SUMIF(Budget!$C:$C,$C31,Budget!AA:AA)</f>
        <v>0</v>
      </c>
      <c r="M31" s="2">
        <f>SUMIF(Budget!$C:$C,$C31,Budget!AB:AB)</f>
        <v>0</v>
      </c>
      <c r="N31" s="2">
        <f>SUMIF(Budget!$C:$C,$C31,Budget!AC:AC)</f>
        <v>0</v>
      </c>
      <c r="O31" s="2">
        <f>SUMIF(Budget!$C:$C,$C31,Budget!AD:AD)</f>
        <v>0</v>
      </c>
      <c r="Q31" t="s">
        <v>37</v>
      </c>
      <c r="R31" s="2">
        <f>SUMIF(Budget!$C:$C,$C31,Budget!E:E)</f>
        <v>200</v>
      </c>
      <c r="S31" s="2">
        <f>SUMIF(Budget!$C:$C,$C31,Budget!F:F)</f>
        <v>200</v>
      </c>
      <c r="T31" s="2">
        <f>SUMIF(Budget!$C:$C,$C31,Budget!G:G)</f>
        <v>200</v>
      </c>
      <c r="U31" s="2">
        <f>SUMIF(Budget!$C:$C,$C31,Budget!H:H)</f>
        <v>200</v>
      </c>
      <c r="V31" s="2">
        <f>SUMIF(Budget!$C:$C,$C31,Budget!I:I)</f>
        <v>200</v>
      </c>
      <c r="W31" s="2">
        <f>SUMIF(Budget!$C:$C,$C31,Budget!J:J)</f>
        <v>200</v>
      </c>
      <c r="X31" s="2">
        <f>SUMIF(Budget!$C:$C,$C31,Budget!K:K)</f>
        <v>200</v>
      </c>
      <c r="Y31" s="2">
        <f>SUMIF(Budget!$C:$C,$C31,Budget!L:L)</f>
        <v>200</v>
      </c>
      <c r="Z31" s="2">
        <f>SUMIF(Budget!$C:$C,$C31,Budget!M:M)</f>
        <v>200</v>
      </c>
      <c r="AA31" s="2">
        <f>SUMIF(Budget!$C:$C,$C31,Budget!N:N)</f>
        <v>200</v>
      </c>
      <c r="AB31" s="2">
        <f>SUMIF(Budget!$C:$C,$C31,Budget!O:O)</f>
        <v>200</v>
      </c>
      <c r="AC31" s="2">
        <f>SUMIF(Budget!$C:$C,$C31,Budget!P:P)</f>
        <v>200</v>
      </c>
    </row>
    <row r="32" spans="3:29" x14ac:dyDescent="0.25">
      <c r="C32" t="s">
        <v>40</v>
      </c>
      <c r="D32" s="2">
        <f>SUMIF(Budget!$C:$C,$C32,Budget!S:S)</f>
        <v>0</v>
      </c>
      <c r="E32" s="2">
        <f>SUMIF(Budget!$C:$C,$C32,Budget!T:T)</f>
        <v>0</v>
      </c>
      <c r="F32" s="2">
        <f>SUMIF(Budget!$C:$C,$C32,Budget!U:U)</f>
        <v>0</v>
      </c>
      <c r="G32" s="2">
        <f>SUMIF(Budget!$C:$C,$C32,Budget!V:V)</f>
        <v>0</v>
      </c>
      <c r="H32" s="2">
        <f>SUMIF(Budget!$C:$C,$C32,Budget!W:W)</f>
        <v>0</v>
      </c>
      <c r="I32" s="2">
        <f>SUMIF(Budget!$C:$C,$C32,Budget!X:X)</f>
        <v>0</v>
      </c>
      <c r="J32" s="2">
        <f>SUMIF(Budget!$C:$C,$C32,Budget!Y:Y)</f>
        <v>0</v>
      </c>
      <c r="K32" s="2">
        <f>SUMIF(Budget!$C:$C,$C32,Budget!Z:Z)</f>
        <v>0</v>
      </c>
      <c r="L32" s="2">
        <f>SUMIF(Budget!$C:$C,$C32,Budget!AA:AA)</f>
        <v>0</v>
      </c>
      <c r="M32" s="2">
        <f>SUMIF(Budget!$C:$C,$C32,Budget!AB:AB)</f>
        <v>0</v>
      </c>
      <c r="N32" s="2">
        <f>SUMIF(Budget!$C:$C,$C32,Budget!AC:AC)</f>
        <v>0</v>
      </c>
      <c r="O32" s="2">
        <f>SUMIF(Budget!$C:$C,$C32,Budget!AD:AD)</f>
        <v>0</v>
      </c>
      <c r="Q32" t="s">
        <v>40</v>
      </c>
      <c r="R32" s="2">
        <f>SUMIF(Budget!$C:$C,$C32,Budget!E:E)</f>
        <v>160</v>
      </c>
      <c r="S32" s="2">
        <f>SUMIF(Budget!$C:$C,$C32,Budget!F:F)</f>
        <v>160</v>
      </c>
      <c r="T32" s="2">
        <f>SUMIF(Budget!$C:$C,$C32,Budget!G:G)</f>
        <v>160</v>
      </c>
      <c r="U32" s="2">
        <f>SUMIF(Budget!$C:$C,$C32,Budget!H:H)</f>
        <v>160</v>
      </c>
      <c r="V32" s="2">
        <f>SUMIF(Budget!$C:$C,$C32,Budget!I:I)</f>
        <v>160</v>
      </c>
      <c r="W32" s="2">
        <f>SUMIF(Budget!$C:$C,$C32,Budget!J:J)</f>
        <v>160</v>
      </c>
      <c r="X32" s="2">
        <f>SUMIF(Budget!$C:$C,$C32,Budget!K:K)</f>
        <v>160</v>
      </c>
      <c r="Y32" s="2">
        <f>SUMIF(Budget!$C:$C,$C32,Budget!L:L)</f>
        <v>160</v>
      </c>
      <c r="Z32" s="2">
        <f>SUMIF(Budget!$C:$C,$C32,Budget!M:M)</f>
        <v>160</v>
      </c>
      <c r="AA32" s="2">
        <f>SUMIF(Budget!$C:$C,$C32,Budget!N:N)</f>
        <v>160</v>
      </c>
      <c r="AB32" s="2">
        <f>SUMIF(Budget!$C:$C,$C32,Budget!O:O)</f>
        <v>160</v>
      </c>
      <c r="AC32" s="2">
        <f>SUMIF(Budget!$C:$C,$C32,Budget!P:P)</f>
        <v>160</v>
      </c>
    </row>
    <row r="33" spans="3:29" x14ac:dyDescent="0.25">
      <c r="C33" t="s">
        <v>42</v>
      </c>
      <c r="D33" s="2">
        <f>SUMIF(Budget!$C:$C,$C33,Budget!S:S)</f>
        <v>0</v>
      </c>
      <c r="E33" s="2">
        <f>SUMIF(Budget!$C:$C,$C33,Budget!T:T)</f>
        <v>0</v>
      </c>
      <c r="F33" s="2">
        <f>SUMIF(Budget!$C:$C,$C33,Budget!U:U)</f>
        <v>0</v>
      </c>
      <c r="G33" s="2">
        <f>SUMIF(Budget!$C:$C,$C33,Budget!V:V)</f>
        <v>0</v>
      </c>
      <c r="H33" s="2">
        <f>SUMIF(Budget!$C:$C,$C33,Budget!W:W)</f>
        <v>0</v>
      </c>
      <c r="I33" s="2">
        <f>SUMIF(Budget!$C:$C,$C33,Budget!X:X)</f>
        <v>0</v>
      </c>
      <c r="J33" s="2">
        <f>SUMIF(Budget!$C:$C,$C33,Budget!Y:Y)</f>
        <v>0</v>
      </c>
      <c r="K33" s="2">
        <f>SUMIF(Budget!$C:$C,$C33,Budget!Z:Z)</f>
        <v>0</v>
      </c>
      <c r="L33" s="2">
        <f>SUMIF(Budget!$C:$C,$C33,Budget!AA:AA)</f>
        <v>0</v>
      </c>
      <c r="M33" s="2">
        <f>SUMIF(Budget!$C:$C,$C33,Budget!AB:AB)</f>
        <v>0</v>
      </c>
      <c r="N33" s="2">
        <f>SUMIF(Budget!$C:$C,$C33,Budget!AC:AC)</f>
        <v>0</v>
      </c>
      <c r="O33" s="2">
        <f>SUMIF(Budget!$C:$C,$C33,Budget!AD:AD)</f>
        <v>0</v>
      </c>
      <c r="Q33" t="s">
        <v>42</v>
      </c>
      <c r="R33" s="2">
        <f>SUMIF(Budget!$C:$C,$C33,Budget!E:E)</f>
        <v>50</v>
      </c>
      <c r="S33" s="2">
        <f>SUMIF(Budget!$C:$C,$C33,Budget!F:F)</f>
        <v>50</v>
      </c>
      <c r="T33" s="2">
        <f>SUMIF(Budget!$C:$C,$C33,Budget!G:G)</f>
        <v>50</v>
      </c>
      <c r="U33" s="2">
        <f>SUMIF(Budget!$C:$C,$C33,Budget!H:H)</f>
        <v>50</v>
      </c>
      <c r="V33" s="2">
        <f>SUMIF(Budget!$C:$C,$C33,Budget!I:I)</f>
        <v>50</v>
      </c>
      <c r="W33" s="2">
        <f>SUMIF(Budget!$C:$C,$C33,Budget!J:J)</f>
        <v>50</v>
      </c>
      <c r="X33" s="2">
        <f>SUMIF(Budget!$C:$C,$C33,Budget!K:K)</f>
        <v>50</v>
      </c>
      <c r="Y33" s="2">
        <f>SUMIF(Budget!$C:$C,$C33,Budget!L:L)</f>
        <v>50</v>
      </c>
      <c r="Z33" s="2">
        <f>SUMIF(Budget!$C:$C,$C33,Budget!M:M)</f>
        <v>50</v>
      </c>
      <c r="AA33" s="2">
        <f>SUMIF(Budget!$C:$C,$C33,Budget!N:N)</f>
        <v>50</v>
      </c>
      <c r="AB33" s="2">
        <f>SUMIF(Budget!$C:$C,$C33,Budget!O:O)</f>
        <v>50</v>
      </c>
      <c r="AC33" s="2">
        <f>SUMIF(Budget!$C:$C,$C33,Budget!P:P)</f>
        <v>50</v>
      </c>
    </row>
    <row r="34" spans="3:29" x14ac:dyDescent="0.25">
      <c r="C34" t="s">
        <v>17</v>
      </c>
      <c r="D34" s="2">
        <f>SUMIF(Budget!$C:$C,$C34,Budget!S:S)</f>
        <v>0</v>
      </c>
      <c r="E34" s="2">
        <f>SUMIF(Budget!$C:$C,$C34,Budget!T:T)</f>
        <v>0</v>
      </c>
      <c r="F34" s="2">
        <f>SUMIF(Budget!$C:$C,$C34,Budget!U:U)</f>
        <v>0</v>
      </c>
      <c r="G34" s="2">
        <f>SUMIF(Budget!$C:$C,$C34,Budget!V:V)</f>
        <v>0</v>
      </c>
      <c r="H34" s="2">
        <f>SUMIF(Budget!$C:$C,$C34,Budget!W:W)</f>
        <v>0</v>
      </c>
      <c r="I34" s="2">
        <f>SUMIF(Budget!$C:$C,$C34,Budget!X:X)</f>
        <v>0</v>
      </c>
      <c r="J34" s="2">
        <f>SUMIF(Budget!$C:$C,$C34,Budget!Y:Y)</f>
        <v>0</v>
      </c>
      <c r="K34" s="2">
        <f>SUMIF(Budget!$C:$C,$C34,Budget!Z:Z)</f>
        <v>0</v>
      </c>
      <c r="L34" s="2">
        <f>SUMIF(Budget!$C:$C,$C34,Budget!AA:AA)</f>
        <v>0</v>
      </c>
      <c r="M34" s="2">
        <f>SUMIF(Budget!$C:$C,$C34,Budget!AB:AB)</f>
        <v>0</v>
      </c>
      <c r="N34" s="2">
        <f>SUMIF(Budget!$C:$C,$C34,Budget!AC:AC)</f>
        <v>0</v>
      </c>
      <c r="O34" s="2">
        <f>SUMIF(Budget!$C:$C,$C34,Budget!AD:AD)</f>
        <v>0</v>
      </c>
      <c r="Q34" t="s">
        <v>17</v>
      </c>
      <c r="R34" s="2">
        <f>SUMIF(Budget!$C:$C,$C34,Budget!E:E)</f>
        <v>50</v>
      </c>
      <c r="S34" s="2">
        <f>SUMIF(Budget!$C:$C,$C34,Budget!F:F)</f>
        <v>0</v>
      </c>
      <c r="T34" s="2">
        <f>SUMIF(Budget!$C:$C,$C34,Budget!G:G)</f>
        <v>50</v>
      </c>
      <c r="U34" s="2">
        <f>SUMIF(Budget!$C:$C,$C34,Budget!H:H)</f>
        <v>150</v>
      </c>
      <c r="V34" s="2">
        <f>SUMIF(Budget!$C:$C,$C34,Budget!I:I)</f>
        <v>200</v>
      </c>
      <c r="W34" s="2">
        <f>SUMIF(Budget!$C:$C,$C34,Budget!J:J)</f>
        <v>100</v>
      </c>
      <c r="X34" s="2">
        <f>SUMIF(Budget!$C:$C,$C34,Budget!K:K)</f>
        <v>0</v>
      </c>
      <c r="Y34" s="2">
        <f>SUMIF(Budget!$C:$C,$C34,Budget!L:L)</f>
        <v>0</v>
      </c>
      <c r="Z34" s="2">
        <f>SUMIF(Budget!$C:$C,$C34,Budget!M:M)</f>
        <v>0</v>
      </c>
      <c r="AA34" s="2">
        <f>SUMIF(Budget!$C:$C,$C34,Budget!N:N)</f>
        <v>0</v>
      </c>
      <c r="AB34" s="2">
        <f>SUMIF(Budget!$C:$C,$C34,Budget!O:O)</f>
        <v>50</v>
      </c>
      <c r="AC34" s="2">
        <f>SUMIF(Budget!$C:$C,$C34,Budget!P:P)</f>
        <v>200</v>
      </c>
    </row>
    <row r="35" spans="3:29" x14ac:dyDescent="0.25">
      <c r="C35" t="s">
        <v>21</v>
      </c>
      <c r="D35" s="2">
        <f>SUMIF(Budget!$C:$C,$C35,Budget!S:S)</f>
        <v>0</v>
      </c>
      <c r="E35" s="2">
        <f>SUMIF(Budget!$C:$C,$C35,Budget!T:T)</f>
        <v>0</v>
      </c>
      <c r="F35" s="2">
        <f>SUMIF(Budget!$C:$C,$C35,Budget!U:U)</f>
        <v>0</v>
      </c>
      <c r="G35" s="2">
        <f>SUMIF(Budget!$C:$C,$C35,Budget!V:V)</f>
        <v>0</v>
      </c>
      <c r="H35" s="2">
        <f>SUMIF(Budget!$C:$C,$C35,Budget!W:W)</f>
        <v>0</v>
      </c>
      <c r="I35" s="2">
        <f>SUMIF(Budget!$C:$C,$C35,Budget!X:X)</f>
        <v>0</v>
      </c>
      <c r="J35" s="2">
        <f>SUMIF(Budget!$C:$C,$C35,Budget!Y:Y)</f>
        <v>0</v>
      </c>
      <c r="K35" s="2">
        <f>SUMIF(Budget!$C:$C,$C35,Budget!Z:Z)</f>
        <v>0</v>
      </c>
      <c r="L35" s="2">
        <f>SUMIF(Budget!$C:$C,$C35,Budget!AA:AA)</f>
        <v>0</v>
      </c>
      <c r="M35" s="2">
        <f>SUMIF(Budget!$C:$C,$C35,Budget!AB:AB)</f>
        <v>0</v>
      </c>
      <c r="N35" s="2">
        <f>SUMIF(Budget!$C:$C,$C35,Budget!AC:AC)</f>
        <v>0</v>
      </c>
      <c r="O35" s="2">
        <f>SUMIF(Budget!$C:$C,$C35,Budget!AD:AD)</f>
        <v>0</v>
      </c>
      <c r="Q35" t="s">
        <v>21</v>
      </c>
      <c r="R35" s="2">
        <f>SUMIF(Budget!$C:$C,$C35,Budget!E:E)</f>
        <v>34.75</v>
      </c>
      <c r="S35" s="2">
        <f>SUMIF(Budget!$C:$C,$C35,Budget!F:F)</f>
        <v>34.75</v>
      </c>
      <c r="T35" s="2">
        <f>SUMIF(Budget!$C:$C,$C35,Budget!G:G)</f>
        <v>34.75</v>
      </c>
      <c r="U35" s="2">
        <f>SUMIF(Budget!$C:$C,$C35,Budget!H:H)</f>
        <v>34.75</v>
      </c>
      <c r="V35" s="2">
        <f>SUMIF(Budget!$C:$C,$C35,Budget!I:I)</f>
        <v>34.75</v>
      </c>
      <c r="W35" s="2">
        <f>SUMIF(Budget!$C:$C,$C35,Budget!J:J)</f>
        <v>34.75</v>
      </c>
      <c r="X35" s="2">
        <f>SUMIF(Budget!$C:$C,$C35,Budget!K:K)</f>
        <v>34.75</v>
      </c>
      <c r="Y35" s="2">
        <f>SUMIF(Budget!$C:$C,$C35,Budget!L:L)</f>
        <v>34.75</v>
      </c>
      <c r="Z35" s="2">
        <f>SUMIF(Budget!$C:$C,$C35,Budget!M:M)</f>
        <v>34.75</v>
      </c>
      <c r="AA35" s="2">
        <f>SUMIF(Budget!$C:$C,$C35,Budget!N:N)</f>
        <v>34.75</v>
      </c>
      <c r="AB35" s="2">
        <f>SUMIF(Budget!$C:$C,$C35,Budget!O:O)</f>
        <v>34.75</v>
      </c>
      <c r="AC35" s="2">
        <f>SUMIF(Budget!$C:$C,$C35,Budget!P:P)</f>
        <v>34.75</v>
      </c>
    </row>
    <row r="36" spans="3:29" x14ac:dyDescent="0.25">
      <c r="C36" t="s">
        <v>26</v>
      </c>
      <c r="D36" s="2">
        <f>SUMIF(Budget!$C:$C,$C36,Budget!S:S)</f>
        <v>0</v>
      </c>
      <c r="E36" s="2">
        <f>SUMIF(Budget!$C:$C,$C36,Budget!T:T)</f>
        <v>0</v>
      </c>
      <c r="F36" s="2">
        <f>SUMIF(Budget!$C:$C,$C36,Budget!U:U)</f>
        <v>0</v>
      </c>
      <c r="G36" s="2">
        <f>SUMIF(Budget!$C:$C,$C36,Budget!V:V)</f>
        <v>0</v>
      </c>
      <c r="H36" s="2">
        <f>SUMIF(Budget!$C:$C,$C36,Budget!W:W)</f>
        <v>0</v>
      </c>
      <c r="I36" s="2">
        <f>SUMIF(Budget!$C:$C,$C36,Budget!X:X)</f>
        <v>0</v>
      </c>
      <c r="J36" s="2">
        <f>SUMIF(Budget!$C:$C,$C36,Budget!Y:Y)</f>
        <v>0</v>
      </c>
      <c r="K36" s="2">
        <f>SUMIF(Budget!$C:$C,$C36,Budget!Z:Z)</f>
        <v>0</v>
      </c>
      <c r="L36" s="2">
        <f>SUMIF(Budget!$C:$C,$C36,Budget!AA:AA)</f>
        <v>0</v>
      </c>
      <c r="M36" s="2">
        <f>SUMIF(Budget!$C:$C,$C36,Budget!AB:AB)</f>
        <v>0</v>
      </c>
      <c r="N36" s="2">
        <f>SUMIF(Budget!$C:$C,$C36,Budget!AC:AC)</f>
        <v>0</v>
      </c>
      <c r="O36" s="2">
        <f>SUMIF(Budget!$C:$C,$C36,Budget!AD:AD)</f>
        <v>0</v>
      </c>
      <c r="Q36" t="s">
        <v>26</v>
      </c>
      <c r="R36" s="2">
        <f>SUMIF(Budget!$C:$C,$C36,Budget!E:E)</f>
        <v>260</v>
      </c>
      <c r="S36" s="2">
        <f>SUMIF(Budget!$C:$C,$C36,Budget!F:F)</f>
        <v>660</v>
      </c>
      <c r="T36" s="2">
        <f>SUMIF(Budget!$C:$C,$C36,Budget!G:G)</f>
        <v>660</v>
      </c>
      <c r="U36" s="2">
        <f>SUMIF(Budget!$C:$C,$C36,Budget!H:H)</f>
        <v>660</v>
      </c>
      <c r="V36" s="2">
        <f>SUMIF(Budget!$C:$C,$C36,Budget!I:I)</f>
        <v>660</v>
      </c>
      <c r="W36" s="2">
        <f>SUMIF(Budget!$C:$C,$C36,Budget!J:J)</f>
        <v>660</v>
      </c>
      <c r="X36" s="2">
        <f>SUMIF(Budget!$C:$C,$C36,Budget!K:K)</f>
        <v>660</v>
      </c>
      <c r="Y36" s="2">
        <f>SUMIF(Budget!$C:$C,$C36,Budget!L:L)</f>
        <v>660</v>
      </c>
      <c r="Z36" s="2">
        <f>SUMIF(Budget!$C:$C,$C36,Budget!M:M)</f>
        <v>660</v>
      </c>
      <c r="AA36" s="2">
        <f>SUMIF(Budget!$C:$C,$C36,Budget!N:N)</f>
        <v>660</v>
      </c>
      <c r="AB36" s="2">
        <f>SUMIF(Budget!$C:$C,$C36,Budget!O:O)</f>
        <v>660</v>
      </c>
      <c r="AC36" s="2">
        <f>SUMIF(Budget!$C:$C,$C36,Budget!P:P)</f>
        <v>660</v>
      </c>
    </row>
  </sheetData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E25" sqref="E25"/>
    </sheetView>
  </sheetViews>
  <sheetFormatPr defaultRowHeight="15" x14ac:dyDescent="0.25"/>
  <sheetData>
    <row r="3" spans="2:7" x14ac:dyDescent="0.25">
      <c r="B3" t="s">
        <v>51</v>
      </c>
    </row>
    <row r="4" spans="2:7" x14ac:dyDescent="0.25">
      <c r="B4" t="s">
        <v>52</v>
      </c>
      <c r="G4" t="s">
        <v>79</v>
      </c>
    </row>
    <row r="5" spans="2:7" x14ac:dyDescent="0.25">
      <c r="B5" t="s">
        <v>53</v>
      </c>
      <c r="G5" t="s">
        <v>80</v>
      </c>
    </row>
    <row r="6" spans="2:7" x14ac:dyDescent="0.25">
      <c r="B6" t="s">
        <v>54</v>
      </c>
    </row>
    <row r="7" spans="2:7" x14ac:dyDescent="0.25">
      <c r="B7" t="s">
        <v>55</v>
      </c>
    </row>
    <row r="8" spans="2:7" x14ac:dyDescent="0.25">
      <c r="B8" t="s">
        <v>56</v>
      </c>
    </row>
    <row r="9" spans="2:7" x14ac:dyDescent="0.25">
      <c r="B9" t="s">
        <v>57</v>
      </c>
    </row>
    <row r="10" spans="2:7" x14ac:dyDescent="0.25">
      <c r="B10" t="s">
        <v>58</v>
      </c>
    </row>
    <row r="11" spans="2:7" x14ac:dyDescent="0.25">
      <c r="B11" t="s">
        <v>59</v>
      </c>
    </row>
    <row r="12" spans="2:7" x14ac:dyDescent="0.25">
      <c r="B12" t="s">
        <v>60</v>
      </c>
    </row>
    <row r="13" spans="2:7" x14ac:dyDescent="0.25">
      <c r="B13" t="s">
        <v>61</v>
      </c>
    </row>
    <row r="14" spans="2:7" x14ac:dyDescent="0.25">
      <c r="B14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Orientação</vt:lpstr>
      <vt:lpstr>Budget</vt:lpstr>
      <vt:lpstr>Painel</vt:lpstr>
      <vt:lpstr>Apoio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Asael Cosentino</dc:creator>
  <cp:lastModifiedBy>Asael Carmelo Cosentino</cp:lastModifiedBy>
  <dcterms:created xsi:type="dcterms:W3CDTF">2016-12-16T11:21:39Z</dcterms:created>
  <dcterms:modified xsi:type="dcterms:W3CDTF">2017-01-18T15:43:48Z</dcterms:modified>
</cp:coreProperties>
</file>