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el.cosentino\Downloads\"/>
    </mc:Choice>
  </mc:AlternateContent>
  <bookViews>
    <workbookView xWindow="0" yWindow="0" windowWidth="11670" windowHeight="6795" tabRatio="927"/>
  </bookViews>
  <sheets>
    <sheet name="Modelo - PE" sheetId="19" r:id="rId1"/>
  </sheets>
  <calcPr calcId="152511"/>
</workbook>
</file>

<file path=xl/calcChain.xml><?xml version="1.0" encoding="utf-8"?>
<calcChain xmlns="http://schemas.openxmlformats.org/spreadsheetml/2006/main">
  <c r="D17" i="19" l="1"/>
  <c r="P3" i="19" l="1"/>
  <c r="D39" i="19"/>
  <c r="K3" i="19"/>
  <c r="D4" i="19"/>
  <c r="D5" i="19" s="1"/>
  <c r="D6" i="19" s="1"/>
  <c r="D58" i="19"/>
  <c r="D56" i="19"/>
  <c r="D52" i="19"/>
  <c r="F49" i="19"/>
  <c r="F48" i="19"/>
  <c r="F47" i="19"/>
  <c r="G46" i="19"/>
  <c r="H46" i="19" s="1"/>
  <c r="F46" i="19"/>
  <c r="D46" i="19"/>
  <c r="F45" i="19"/>
  <c r="F44" i="19"/>
  <c r="D44" i="19"/>
  <c r="K8" i="19" s="1"/>
  <c r="F43" i="19"/>
  <c r="F42" i="19"/>
  <c r="F41" i="19"/>
  <c r="F40" i="19"/>
  <c r="D40" i="19"/>
  <c r="K4" i="19" s="1"/>
  <c r="H39" i="19"/>
  <c r="H44" i="19" s="1"/>
  <c r="G39" i="19"/>
  <c r="E29" i="19"/>
  <c r="K10" i="19"/>
  <c r="L10" i="19" s="1"/>
  <c r="M10" i="19" s="1"/>
  <c r="N10" i="19" s="1"/>
  <c r="O10" i="19" s="1"/>
  <c r="P10" i="19" s="1"/>
  <c r="G43" i="19" l="1"/>
  <c r="E7" i="19"/>
  <c r="D43" i="19"/>
  <c r="K7" i="19" s="1"/>
  <c r="H43" i="19"/>
  <c r="G40" i="19"/>
  <c r="D8" i="19"/>
  <c r="D9" i="19" s="1"/>
  <c r="G44" i="19"/>
  <c r="G41" i="19"/>
  <c r="H40" i="19"/>
  <c r="H41" i="19"/>
  <c r="D41" i="19"/>
  <c r="K5" i="19" s="1"/>
  <c r="K6" i="19" s="1"/>
  <c r="K9" i="19" l="1"/>
  <c r="K11" i="19" s="1"/>
  <c r="K12" i="19" s="1"/>
  <c r="K13" i="19" s="1"/>
  <c r="D42" i="19"/>
  <c r="D45" i="19" s="1"/>
  <c r="D47" i="19" s="1"/>
  <c r="G42" i="19"/>
  <c r="G45" i="19" s="1"/>
  <c r="G47" i="19" s="1"/>
  <c r="G48" i="19" s="1"/>
  <c r="H42" i="19"/>
  <c r="H45" i="19" s="1"/>
  <c r="H47" i="19" s="1"/>
  <c r="H48" i="19" s="1"/>
  <c r="D20" i="19"/>
  <c r="L3" i="19" s="1"/>
  <c r="D24" i="19"/>
  <c r="N3" i="19" s="1"/>
  <c r="D10" i="19"/>
  <c r="L8" i="19" l="1"/>
  <c r="L7" i="19"/>
  <c r="L5" i="19"/>
  <c r="L4" i="19"/>
  <c r="D48" i="19"/>
  <c r="D49" i="19" s="1"/>
  <c r="D51" i="19" s="1"/>
  <c r="D55" i="19" s="1"/>
  <c r="D57" i="19" s="1"/>
  <c r="D59" i="19" s="1"/>
  <c r="E9" i="19"/>
  <c r="D26" i="19"/>
  <c r="D22" i="19"/>
  <c r="N16" i="19"/>
  <c r="N8" i="19"/>
  <c r="N4" i="19"/>
  <c r="N5" i="19"/>
  <c r="N7" i="19"/>
  <c r="D34" i="19"/>
  <c r="E34" i="19" s="1"/>
  <c r="D33" i="19"/>
  <c r="D30" i="19"/>
  <c r="E30" i="19" s="1"/>
  <c r="K16" i="19"/>
  <c r="L16" i="19"/>
  <c r="H49" i="19"/>
  <c r="G49" i="19"/>
  <c r="L6" i="19" l="1"/>
  <c r="L9" i="19" s="1"/>
  <c r="L11" i="19" s="1"/>
  <c r="L12" i="19" s="1"/>
  <c r="D31" i="19"/>
  <c r="E31" i="19" s="1"/>
  <c r="M3" i="19"/>
  <c r="D36" i="19"/>
  <c r="E36" i="19" s="1"/>
  <c r="O3" i="19"/>
  <c r="O8" i="19" s="1"/>
  <c r="G50" i="19"/>
  <c r="G52" i="19" s="1"/>
  <c r="H50" i="19"/>
  <c r="H52" i="19" s="1"/>
  <c r="D53" i="19"/>
  <c r="E33" i="19"/>
  <c r="E35" i="19" s="1"/>
  <c r="D35" i="19"/>
  <c r="N6" i="19"/>
  <c r="N9" i="19" s="1"/>
  <c r="N11" i="19" s="1"/>
  <c r="N12" i="19" s="1"/>
  <c r="O5" i="19" l="1"/>
  <c r="L13" i="19"/>
  <c r="L14" i="19" s="1"/>
  <c r="L15" i="19" s="1"/>
  <c r="O16" i="19"/>
  <c r="O4" i="19"/>
  <c r="O6" i="19" s="1"/>
  <c r="M7" i="19"/>
  <c r="M8" i="19"/>
  <c r="M16" i="19"/>
  <c r="M4" i="19"/>
  <c r="M5" i="19"/>
  <c r="O7" i="19"/>
  <c r="P16" i="19"/>
  <c r="P8" i="19"/>
  <c r="P4" i="19"/>
  <c r="P5" i="19"/>
  <c r="P7" i="19"/>
  <c r="N13" i="19"/>
  <c r="O9" i="19" l="1"/>
  <c r="O11" i="19" s="1"/>
  <c r="O12" i="19" s="1"/>
  <c r="M6" i="19"/>
  <c r="M9" i="19" s="1"/>
  <c r="M11" i="19" s="1"/>
  <c r="P6" i="19"/>
  <c r="P9" i="19" s="1"/>
  <c r="P11" i="19" s="1"/>
  <c r="P12" i="19" s="1"/>
  <c r="O13" i="19" l="1"/>
  <c r="O14" i="19" s="1"/>
  <c r="O15" i="19" s="1"/>
  <c r="M12" i="19"/>
  <c r="M13" i="19" s="1"/>
  <c r="P13" i="19"/>
  <c r="P14" i="19" l="1"/>
  <c r="P15" i="19" s="1"/>
  <c r="M14" i="19"/>
  <c r="M15" i="19" s="1"/>
  <c r="N14" i="19"/>
  <c r="N15" i="19" s="1"/>
</calcChain>
</file>

<file path=xl/sharedStrings.xml><?xml version="1.0" encoding="utf-8"?>
<sst xmlns="http://schemas.openxmlformats.org/spreadsheetml/2006/main" count="79" uniqueCount="52">
  <si>
    <t>TOTAL</t>
  </si>
  <si>
    <t>DRE</t>
  </si>
  <si>
    <t>Capital investido</t>
  </si>
  <si>
    <t>(=) MC</t>
  </si>
  <si>
    <t>Vendas</t>
  </si>
  <si>
    <t>$/mês</t>
  </si>
  <si>
    <t>CDF</t>
  </si>
  <si>
    <t>PEC</t>
  </si>
  <si>
    <t>(=) MC BRUTA</t>
  </si>
  <si>
    <t>(-) IR/CSSLL</t>
  </si>
  <si>
    <t>Depreciação</t>
  </si>
  <si>
    <t>PEE</t>
  </si>
  <si>
    <t>(-) CDF</t>
  </si>
  <si>
    <t>(=) EBIT</t>
  </si>
  <si>
    <t>(=) NOPAT</t>
  </si>
  <si>
    <t>(-) Custo do capital</t>
  </si>
  <si>
    <t>NOPAT</t>
  </si>
  <si>
    <t>(+) Depreciação</t>
  </si>
  <si>
    <t>(=) CAIXA OPERACIONAL</t>
  </si>
  <si>
    <t>(-) PMT dívida</t>
  </si>
  <si>
    <t>PMT dívida</t>
  </si>
  <si>
    <t>(=) CAIXA LÍQUIDO</t>
  </si>
  <si>
    <t>PEF1</t>
  </si>
  <si>
    <t>PEF2</t>
  </si>
  <si>
    <t>EVA®</t>
  </si>
  <si>
    <t>Caixa operacional</t>
  </si>
  <si>
    <t>Caixa líquido</t>
  </si>
  <si>
    <t>Preço de venda - bruto</t>
  </si>
  <si>
    <t>(-) Impostos s/ venda</t>
  </si>
  <si>
    <t>(=) Preço de venda - líquido</t>
  </si>
  <si>
    <t>(-) Comissões s/ venda</t>
  </si>
  <si>
    <t>(-) Custos variáveis</t>
  </si>
  <si>
    <t>(=) MC LÍQUIDA</t>
  </si>
  <si>
    <t>Custo do capital</t>
  </si>
  <si>
    <t>ton por mês</t>
  </si>
  <si>
    <t>Ton</t>
  </si>
  <si>
    <t>R$</t>
  </si>
  <si>
    <t>Quantidade (ton)</t>
  </si>
  <si>
    <t>Receita bruta de vendas</t>
  </si>
  <si>
    <t>(=) Receita líquida de vda</t>
  </si>
  <si>
    <t>(-) Comiss s/ venda</t>
  </si>
  <si>
    <t>(=) EVA®</t>
  </si>
  <si>
    <t>Variação volume</t>
  </si>
  <si>
    <t>Variação no Lucro operacional</t>
  </si>
  <si>
    <t>GRAU DE ALAV OPERAC</t>
  </si>
  <si>
    <t>Variação NOPAT</t>
  </si>
  <si>
    <t>GAO</t>
  </si>
  <si>
    <t>MARGEM SEGUR</t>
  </si>
  <si>
    <t>Custo Capital de 15%</t>
  </si>
  <si>
    <t>&gt;&gt; Variação do Lucro dividido sobre Variação das Vendas</t>
  </si>
  <si>
    <t>Valores Manuais</t>
  </si>
  <si>
    <t>$/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</si>
</sst>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6" formatCode="#,##0.0_ ;[Red]\-#,##0.0\ "/>
    <numFmt numFmtId="167" formatCode="#,##0.00_ ;[Red]\-#,##0.00\ "/>
    <numFmt numFmtId="168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164" fontId="0" fillId="2" borderId="0" xfId="0" applyNumberFormat="1" applyFill="1" applyAlignment="1">
      <alignment horizontal="center" vertical="center" wrapText="1"/>
    </xf>
    <xf numFmtId="164" fontId="0" fillId="2" borderId="0" xfId="0" applyNumberFormat="1" applyFill="1" applyAlignment="1">
      <alignment horizontal="left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left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left" vertical="center" wrapText="1"/>
    </xf>
    <xf numFmtId="9" fontId="1" fillId="3" borderId="11" xfId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6" fontId="0" fillId="2" borderId="4" xfId="0" applyNumberForma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left" vertical="center" wrapText="1"/>
    </xf>
    <xf numFmtId="166" fontId="1" fillId="2" borderId="4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7" fontId="1" fillId="3" borderId="11" xfId="0" applyNumberFormat="1" applyFont="1" applyFill="1" applyBorder="1" applyAlignment="1">
      <alignment horizontal="center" vertical="center" wrapText="1"/>
    </xf>
    <xf numFmtId="10" fontId="1" fillId="3" borderId="11" xfId="1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9" fontId="1" fillId="3" borderId="15" xfId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8" fontId="1" fillId="2" borderId="15" xfId="1" applyNumberFormat="1" applyFont="1" applyFill="1" applyBorder="1" applyAlignment="1">
      <alignment horizontal="center" vertical="center" wrapText="1"/>
    </xf>
    <xf numFmtId="166" fontId="6" fillId="2" borderId="15" xfId="0" applyNumberFormat="1" applyFont="1" applyFill="1" applyBorder="1" applyAlignment="1">
      <alignment horizontal="center" vertical="center" wrapText="1"/>
    </xf>
    <xf numFmtId="9" fontId="6" fillId="2" borderId="15" xfId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9" fontId="0" fillId="2" borderId="0" xfId="1" applyFont="1" applyFill="1" applyAlignment="1">
      <alignment horizontal="center" vertical="center" wrapText="1"/>
    </xf>
    <xf numFmtId="9" fontId="7" fillId="2" borderId="0" xfId="1" applyFont="1" applyFill="1" applyAlignment="1">
      <alignment horizontal="center" vertical="center" wrapText="1"/>
    </xf>
    <xf numFmtId="164" fontId="8" fillId="2" borderId="0" xfId="0" applyNumberFormat="1" applyFont="1" applyFill="1" applyAlignment="1">
      <alignment horizontal="left" vertical="center"/>
    </xf>
    <xf numFmtId="166" fontId="0" fillId="5" borderId="4" xfId="0" applyNumberFormat="1" applyFill="1" applyBorder="1" applyAlignment="1">
      <alignment horizontal="center" vertical="center" wrapText="1"/>
    </xf>
    <xf numFmtId="166" fontId="1" fillId="5" borderId="2" xfId="0" applyNumberFormat="1" applyFont="1" applyFill="1" applyBorder="1" applyAlignment="1">
      <alignment horizontal="center" vertical="center" wrapText="1"/>
    </xf>
    <xf numFmtId="164" fontId="0" fillId="5" borderId="11" xfId="0" applyNumberForma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 vertical="center" wrapText="1"/>
    </xf>
    <xf numFmtId="164" fontId="0" fillId="5" borderId="6" xfId="0" applyNumberForma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left" vertical="center"/>
    </xf>
    <xf numFmtId="164" fontId="0" fillId="5" borderId="0" xfId="0" applyNumberFormat="1" applyFill="1" applyAlignment="1">
      <alignment horizontal="center" vertical="center" wrapText="1"/>
    </xf>
    <xf numFmtId="164" fontId="2" fillId="5" borderId="0" xfId="0" applyNumberFormat="1" applyFont="1" applyFill="1" applyAlignment="1">
      <alignment horizontal="left" vertical="center"/>
    </xf>
    <xf numFmtId="164" fontId="2" fillId="2" borderId="10" xfId="0" applyNumberFormat="1" applyFont="1" applyFill="1" applyBorder="1" applyAlignment="1">
      <alignment horizontal="left" vertical="center" wrapText="1"/>
    </xf>
    <xf numFmtId="164" fontId="2" fillId="2" borderId="1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9" fontId="0" fillId="5" borderId="0" xfId="1" applyFont="1" applyFill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F99"/>
      <color rgb="FFFFCD2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9"/>
  <sheetViews>
    <sheetView tabSelected="1" zoomScaleNormal="100" workbookViewId="0"/>
  </sheetViews>
  <sheetFormatPr defaultRowHeight="15" x14ac:dyDescent="0.25"/>
  <cols>
    <col min="1" max="1" width="9.140625" style="1"/>
    <col min="2" max="2" width="8.42578125" style="1" customWidth="1"/>
    <col min="3" max="3" width="25.85546875" style="1" customWidth="1"/>
    <col min="4" max="5" width="8.7109375" style="1" bestFit="1" customWidth="1"/>
    <col min="6" max="6" width="29" style="1" customWidth="1"/>
    <col min="7" max="7" width="8.7109375" style="1" bestFit="1" customWidth="1"/>
    <col min="8" max="9" width="9.140625" style="1"/>
    <col min="10" max="10" width="29" style="1" customWidth="1"/>
    <col min="11" max="16384" width="9.140625" style="1"/>
  </cols>
  <sheetData>
    <row r="1" spans="1:17" x14ac:dyDescent="0.25">
      <c r="A1" s="68" t="s">
        <v>50</v>
      </c>
      <c r="B1" s="67"/>
      <c r="L1" s="65" t="s">
        <v>7</v>
      </c>
      <c r="M1" s="65" t="s">
        <v>11</v>
      </c>
      <c r="N1" s="65" t="s">
        <v>22</v>
      </c>
      <c r="O1" s="65" t="s">
        <v>23</v>
      </c>
    </row>
    <row r="2" spans="1:17" x14ac:dyDescent="0.25">
      <c r="D2" s="36" t="s">
        <v>51</v>
      </c>
      <c r="J2" s="73" t="s">
        <v>1</v>
      </c>
      <c r="K2" s="74"/>
      <c r="L2" s="41"/>
      <c r="M2" s="41"/>
      <c r="N2" s="41"/>
      <c r="O2" s="41"/>
      <c r="P2" s="41">
        <v>0.1</v>
      </c>
    </row>
    <row r="3" spans="1:17" x14ac:dyDescent="0.25">
      <c r="C3" s="20" t="s">
        <v>27</v>
      </c>
      <c r="D3" s="58"/>
      <c r="J3" s="49" t="s">
        <v>37</v>
      </c>
      <c r="K3" s="46">
        <f>D29</f>
        <v>650</v>
      </c>
      <c r="L3" s="39" t="e">
        <f>D20</f>
        <v>#DIV/0!</v>
      </c>
      <c r="M3" s="39" t="e">
        <f>D22</f>
        <v>#DIV/0!</v>
      </c>
      <c r="N3" s="39" t="e">
        <f>D24</f>
        <v>#DIV/0!</v>
      </c>
      <c r="O3" s="39" t="e">
        <f>D26</f>
        <v>#DIV/0!</v>
      </c>
      <c r="P3" s="39">
        <f>+K3*(1+P2)</f>
        <v>715.00000000000011</v>
      </c>
    </row>
    <row r="4" spans="1:17" x14ac:dyDescent="0.25">
      <c r="B4" s="76">
        <v>0.1</v>
      </c>
      <c r="C4" s="4" t="s">
        <v>28</v>
      </c>
      <c r="D4" s="21">
        <f>-D3*B4</f>
        <v>0</v>
      </c>
      <c r="J4" s="9" t="s">
        <v>38</v>
      </c>
      <c r="K4" s="52">
        <f>+D40</f>
        <v>0</v>
      </c>
      <c r="L4" s="52" t="e">
        <f>+L3*$D$3</f>
        <v>#DIV/0!</v>
      </c>
      <c r="M4" s="52" t="e">
        <f>+M3*$D$3</f>
        <v>#DIV/0!</v>
      </c>
      <c r="N4" s="52" t="e">
        <f>+N3*$D$3</f>
        <v>#DIV/0!</v>
      </c>
      <c r="O4" s="52" t="e">
        <f>+O3*$D$3</f>
        <v>#DIV/0!</v>
      </c>
      <c r="P4" s="52">
        <f>+P3*$D$3</f>
        <v>0</v>
      </c>
    </row>
    <row r="5" spans="1:17" x14ac:dyDescent="0.25">
      <c r="B5" s="55"/>
      <c r="C5" s="9" t="s">
        <v>29</v>
      </c>
      <c r="D5" s="26">
        <f>SUM(D3:D4)</f>
        <v>0</v>
      </c>
      <c r="J5" s="4" t="s">
        <v>28</v>
      </c>
      <c r="K5" s="12">
        <f>+D41</f>
        <v>0</v>
      </c>
      <c r="L5" s="12" t="e">
        <f>+$D$4*L3</f>
        <v>#DIV/0!</v>
      </c>
      <c r="M5" s="12" t="e">
        <f>+$D$4*M3</f>
        <v>#DIV/0!</v>
      </c>
      <c r="N5" s="12" t="e">
        <f>+$D$4*N3</f>
        <v>#DIV/0!</v>
      </c>
      <c r="O5" s="12" t="e">
        <f>+$D$4*O3</f>
        <v>#DIV/0!</v>
      </c>
      <c r="P5" s="12">
        <f>+$D$4*P3</f>
        <v>0</v>
      </c>
    </row>
    <row r="6" spans="1:17" x14ac:dyDescent="0.25">
      <c r="B6" s="76">
        <v>0.2</v>
      </c>
      <c r="C6" s="4" t="s">
        <v>30</v>
      </c>
      <c r="D6" s="21">
        <f>-D5*B6</f>
        <v>0</v>
      </c>
      <c r="J6" s="9" t="s">
        <v>39</v>
      </c>
      <c r="K6" s="52">
        <f t="shared" ref="K6:P6" si="0">SUM(K4:K5)</f>
        <v>0</v>
      </c>
      <c r="L6" s="52" t="e">
        <f t="shared" si="0"/>
        <v>#DIV/0!</v>
      </c>
      <c r="M6" s="52" t="e">
        <f t="shared" si="0"/>
        <v>#DIV/0!</v>
      </c>
      <c r="N6" s="52" t="e">
        <f t="shared" si="0"/>
        <v>#DIV/0!</v>
      </c>
      <c r="O6" s="52" t="e">
        <f t="shared" si="0"/>
        <v>#DIV/0!</v>
      </c>
      <c r="P6" s="52">
        <f t="shared" si="0"/>
        <v>0</v>
      </c>
    </row>
    <row r="7" spans="1:17" x14ac:dyDescent="0.25">
      <c r="B7" s="55"/>
      <c r="C7" s="4" t="s">
        <v>31</v>
      </c>
      <c r="D7" s="57"/>
      <c r="E7" s="1">
        <f>SUM(D6:D7,D4)</f>
        <v>0</v>
      </c>
      <c r="J7" s="4" t="s">
        <v>40</v>
      </c>
      <c r="K7" s="12">
        <f>+D43</f>
        <v>0</v>
      </c>
      <c r="L7" s="12" t="e">
        <f>+$D$6*L3</f>
        <v>#DIV/0!</v>
      </c>
      <c r="M7" s="12" t="e">
        <f>+$D$6*M3</f>
        <v>#DIV/0!</v>
      </c>
      <c r="N7" s="12" t="e">
        <f>+$D$6*N3</f>
        <v>#DIV/0!</v>
      </c>
      <c r="O7" s="12" t="e">
        <f>+$D$6*O3</f>
        <v>#DIV/0!</v>
      </c>
      <c r="P7" s="12">
        <f>+$D$6*P3</f>
        <v>0</v>
      </c>
    </row>
    <row r="8" spans="1:17" x14ac:dyDescent="0.25">
      <c r="B8" s="55"/>
      <c r="C8" s="9" t="s">
        <v>8</v>
      </c>
      <c r="D8" s="26">
        <f>+SUM(D5:D7)</f>
        <v>0</v>
      </c>
      <c r="J8" s="4" t="s">
        <v>31</v>
      </c>
      <c r="K8" s="12">
        <f>+D44</f>
        <v>0</v>
      </c>
      <c r="L8" s="12" t="e">
        <f>+$D$7*L3</f>
        <v>#DIV/0!</v>
      </c>
      <c r="M8" s="12" t="e">
        <f>+$D$7*M3</f>
        <v>#DIV/0!</v>
      </c>
      <c r="N8" s="12" t="e">
        <f>+$D$7*N3</f>
        <v>#DIV/0!</v>
      </c>
      <c r="O8" s="12" t="e">
        <f>+$D$7*O3</f>
        <v>#DIV/0!</v>
      </c>
      <c r="P8" s="12">
        <f>+$D$7*P3</f>
        <v>0</v>
      </c>
    </row>
    <row r="9" spans="1:17" x14ac:dyDescent="0.25">
      <c r="B9" s="76">
        <v>0.4</v>
      </c>
      <c r="C9" s="4" t="s">
        <v>9</v>
      </c>
      <c r="D9" s="21">
        <f>-D8*B9</f>
        <v>0</v>
      </c>
      <c r="E9" s="1">
        <f>+E7+D9</f>
        <v>0</v>
      </c>
      <c r="J9" s="9" t="s">
        <v>3</v>
      </c>
      <c r="K9" s="52">
        <f t="shared" ref="K9:P9" si="1">SUM(K6:K8)</f>
        <v>0</v>
      </c>
      <c r="L9" s="52" t="e">
        <f t="shared" si="1"/>
        <v>#DIV/0!</v>
      </c>
      <c r="M9" s="52" t="e">
        <f t="shared" si="1"/>
        <v>#DIV/0!</v>
      </c>
      <c r="N9" s="52" t="e">
        <f t="shared" si="1"/>
        <v>#DIV/0!</v>
      </c>
      <c r="O9" s="52" t="e">
        <f t="shared" si="1"/>
        <v>#DIV/0!</v>
      </c>
      <c r="P9" s="52">
        <f t="shared" si="1"/>
        <v>0</v>
      </c>
    </row>
    <row r="10" spans="1:17" x14ac:dyDescent="0.25">
      <c r="B10" s="54"/>
      <c r="C10" s="7" t="s">
        <v>32</v>
      </c>
      <c r="D10" s="22">
        <f>+SUM(D8:D9)</f>
        <v>0</v>
      </c>
      <c r="J10" s="4" t="s">
        <v>12</v>
      </c>
      <c r="K10" s="12">
        <f>+D46</f>
        <v>0</v>
      </c>
      <c r="L10" s="12">
        <f>+K10</f>
        <v>0</v>
      </c>
      <c r="M10" s="12">
        <f>+L10</f>
        <v>0</v>
      </c>
      <c r="N10" s="12">
        <f>+M10</f>
        <v>0</v>
      </c>
      <c r="O10" s="12">
        <f>+N10</f>
        <v>0</v>
      </c>
      <c r="P10" s="12">
        <f>+O10</f>
        <v>0</v>
      </c>
    </row>
    <row r="11" spans="1:17" x14ac:dyDescent="0.25">
      <c r="B11" s="54"/>
      <c r="C11" s="2"/>
      <c r="J11" s="9" t="s">
        <v>13</v>
      </c>
      <c r="K11" s="52">
        <f t="shared" ref="K11:P11" si="2">SUM(K9:K10)</f>
        <v>0</v>
      </c>
      <c r="L11" s="52" t="e">
        <f t="shared" si="2"/>
        <v>#DIV/0!</v>
      </c>
      <c r="M11" s="52" t="e">
        <f t="shared" si="2"/>
        <v>#DIV/0!</v>
      </c>
      <c r="N11" s="52" t="e">
        <f t="shared" si="2"/>
        <v>#DIV/0!</v>
      </c>
      <c r="O11" s="52" t="e">
        <f t="shared" si="2"/>
        <v>#DIV/0!</v>
      </c>
      <c r="P11" s="52">
        <f t="shared" si="2"/>
        <v>0</v>
      </c>
    </row>
    <row r="12" spans="1:17" x14ac:dyDescent="0.25">
      <c r="B12" s="54"/>
      <c r="C12" s="25" t="s">
        <v>2</v>
      </c>
      <c r="D12" s="59"/>
      <c r="J12" s="4" t="s">
        <v>9</v>
      </c>
      <c r="K12" s="12">
        <f>-IF(K11&gt;0,K11*$B$9)</f>
        <v>0</v>
      </c>
      <c r="L12" s="12" t="e">
        <f>-IF(L11&gt;0,L11*$B$9)</f>
        <v>#DIV/0!</v>
      </c>
      <c r="M12" s="12" t="e">
        <f t="shared" ref="M12:P12" si="3">-IF(M11&gt;0,M11*$B$9)</f>
        <v>#DIV/0!</v>
      </c>
      <c r="N12" s="12" t="e">
        <f t="shared" si="3"/>
        <v>#DIV/0!</v>
      </c>
      <c r="O12" s="12" t="e">
        <f t="shared" si="3"/>
        <v>#DIV/0!</v>
      </c>
      <c r="P12" s="12">
        <f t="shared" si="3"/>
        <v>0</v>
      </c>
    </row>
    <row r="13" spans="1:17" x14ac:dyDescent="0.25">
      <c r="B13" s="54"/>
      <c r="C13" s="2"/>
      <c r="J13" s="7" t="s">
        <v>14</v>
      </c>
      <c r="K13" s="15">
        <f t="shared" ref="K13:P13" si="4">+SUM(K11:K12)</f>
        <v>0</v>
      </c>
      <c r="L13" s="15" t="e">
        <f t="shared" si="4"/>
        <v>#DIV/0!</v>
      </c>
      <c r="M13" s="15" t="e">
        <f t="shared" si="4"/>
        <v>#DIV/0!</v>
      </c>
      <c r="N13" s="15" t="e">
        <f t="shared" si="4"/>
        <v>#DIV/0!</v>
      </c>
      <c r="O13" s="15" t="e">
        <f t="shared" si="4"/>
        <v>#DIV/0!</v>
      </c>
      <c r="P13" s="15">
        <f t="shared" si="4"/>
        <v>0</v>
      </c>
    </row>
    <row r="14" spans="1:17" x14ac:dyDescent="0.25">
      <c r="B14" s="54"/>
      <c r="C14" s="2"/>
      <c r="D14" s="36" t="s">
        <v>5</v>
      </c>
      <c r="J14" s="51" t="s">
        <v>45</v>
      </c>
      <c r="K14" s="11"/>
      <c r="L14" s="43" t="e">
        <f>+L13/K13-1</f>
        <v>#DIV/0!</v>
      </c>
      <c r="M14" s="43" t="e">
        <f>+M13/L13-1</f>
        <v>#DIV/0!</v>
      </c>
      <c r="N14" s="43" t="e">
        <f>+N13/M13-1</f>
        <v>#DIV/0!</v>
      </c>
      <c r="O14" s="43" t="e">
        <f>+O13/N13-1</f>
        <v>#DIV/0!</v>
      </c>
      <c r="P14" s="43" t="e">
        <f>+P13/O13-1</f>
        <v>#DIV/0!</v>
      </c>
    </row>
    <row r="15" spans="1:17" ht="18.75" x14ac:dyDescent="0.25">
      <c r="B15" s="54"/>
      <c r="C15" s="53" t="s">
        <v>6</v>
      </c>
      <c r="D15" s="60"/>
      <c r="J15" s="42" t="s">
        <v>46</v>
      </c>
      <c r="K15" s="47"/>
      <c r="L15" s="44" t="e">
        <f>+L14/L2</f>
        <v>#DIV/0!</v>
      </c>
      <c r="M15" s="44" t="e">
        <f>+M14/M2</f>
        <v>#DIV/0!</v>
      </c>
      <c r="N15" s="44" t="e">
        <f>+N14/N2</f>
        <v>#DIV/0!</v>
      </c>
      <c r="O15" s="44" t="e">
        <f>+O14/O2</f>
        <v>#DIV/0!</v>
      </c>
      <c r="P15" s="44" t="e">
        <f>+P14/P2</f>
        <v>#DIV/0!</v>
      </c>
      <c r="Q15" s="66" t="s">
        <v>49</v>
      </c>
    </row>
    <row r="16" spans="1:17" ht="18.75" x14ac:dyDescent="0.25">
      <c r="B16" s="54"/>
      <c r="C16" s="4" t="s">
        <v>10</v>
      </c>
      <c r="D16" s="61"/>
      <c r="J16" s="42" t="s">
        <v>47</v>
      </c>
      <c r="K16" s="45" t="e">
        <f t="shared" ref="K16:P16" si="5">+(K3-$D$20)/K3</f>
        <v>#DIV/0!</v>
      </c>
      <c r="L16" s="45" t="e">
        <f t="shared" si="5"/>
        <v>#DIV/0!</v>
      </c>
      <c r="M16" s="45" t="e">
        <f t="shared" si="5"/>
        <v>#DIV/0!</v>
      </c>
      <c r="N16" s="45" t="e">
        <f t="shared" si="5"/>
        <v>#DIV/0!</v>
      </c>
      <c r="O16" s="45" t="e">
        <f t="shared" si="5"/>
        <v>#DIV/0!</v>
      </c>
      <c r="P16" s="45" t="e">
        <f t="shared" si="5"/>
        <v>#DIV/0!</v>
      </c>
    </row>
    <row r="17" spans="2:6" x14ac:dyDescent="0.25">
      <c r="B17" s="76">
        <v>0.15</v>
      </c>
      <c r="C17" s="4" t="s">
        <v>33</v>
      </c>
      <c r="D17" s="75">
        <f>+D12*B17/12</f>
        <v>0</v>
      </c>
      <c r="E17" s="56" t="s">
        <v>48</v>
      </c>
    </row>
    <row r="18" spans="2:6" x14ac:dyDescent="0.25">
      <c r="B18" s="54"/>
      <c r="C18" s="6" t="s">
        <v>20</v>
      </c>
      <c r="D18" s="62"/>
    </row>
    <row r="19" spans="2:6" x14ac:dyDescent="0.25">
      <c r="C19" s="2"/>
    </row>
    <row r="20" spans="2:6" x14ac:dyDescent="0.25">
      <c r="C20" s="27" t="s">
        <v>7</v>
      </c>
      <c r="D20" s="28" t="e">
        <f>+D15/D8</f>
        <v>#DIV/0!</v>
      </c>
      <c r="E20" s="69" t="s">
        <v>34</v>
      </c>
      <c r="F20" s="70"/>
    </row>
    <row r="21" spans="2:6" x14ac:dyDescent="0.25">
      <c r="C21" s="2"/>
    </row>
    <row r="22" spans="2:6" x14ac:dyDescent="0.25">
      <c r="C22" s="27" t="s">
        <v>11</v>
      </c>
      <c r="D22" s="28" t="e">
        <f>+D17/D10+D20</f>
        <v>#DIV/0!</v>
      </c>
      <c r="E22" s="69" t="s">
        <v>34</v>
      </c>
      <c r="F22" s="70"/>
    </row>
    <row r="23" spans="2:6" x14ac:dyDescent="0.25">
      <c r="C23" s="2"/>
    </row>
    <row r="24" spans="2:6" x14ac:dyDescent="0.25">
      <c r="C24" s="27" t="s">
        <v>22</v>
      </c>
      <c r="D24" s="28" t="e">
        <f>+(D15-D16)/D8</f>
        <v>#DIV/0!</v>
      </c>
      <c r="E24" s="69" t="s">
        <v>34</v>
      </c>
      <c r="F24" s="70"/>
    </row>
    <row r="25" spans="2:6" x14ac:dyDescent="0.25">
      <c r="C25" s="2"/>
    </row>
    <row r="26" spans="2:6" x14ac:dyDescent="0.25">
      <c r="C26" s="27" t="s">
        <v>23</v>
      </c>
      <c r="D26" s="28" t="e">
        <f>+(D18-D16)/D10+D20</f>
        <v>#DIV/0!</v>
      </c>
      <c r="E26" s="69" t="s">
        <v>34</v>
      </c>
      <c r="F26" s="70"/>
    </row>
    <row r="27" spans="2:6" x14ac:dyDescent="0.25">
      <c r="C27" s="2"/>
    </row>
    <row r="28" spans="2:6" x14ac:dyDescent="0.25">
      <c r="D28" s="36" t="s">
        <v>35</v>
      </c>
      <c r="E28" s="36" t="s">
        <v>36</v>
      </c>
    </row>
    <row r="29" spans="2:6" x14ac:dyDescent="0.25">
      <c r="C29" s="23" t="s">
        <v>4</v>
      </c>
      <c r="D29" s="63">
        <v>650</v>
      </c>
      <c r="E29" s="24">
        <f>+D29*D3</f>
        <v>0</v>
      </c>
    </row>
    <row r="30" spans="2:6" x14ac:dyDescent="0.25">
      <c r="C30" s="13" t="s">
        <v>16</v>
      </c>
      <c r="D30" s="32" t="e">
        <f>+D29-D20</f>
        <v>#DIV/0!</v>
      </c>
      <c r="E30" s="5" t="e">
        <f>+D30*D10</f>
        <v>#DIV/0!</v>
      </c>
    </row>
    <row r="31" spans="2:6" x14ac:dyDescent="0.25">
      <c r="C31" s="14" t="s">
        <v>24</v>
      </c>
      <c r="D31" s="35" t="e">
        <f>+D29-D22</f>
        <v>#DIV/0!</v>
      </c>
      <c r="E31" s="48" t="e">
        <f>+D31*D10</f>
        <v>#DIV/0!</v>
      </c>
    </row>
    <row r="32" spans="2:6" x14ac:dyDescent="0.25">
      <c r="C32" s="30" t="s">
        <v>25</v>
      </c>
      <c r="D32" s="31"/>
      <c r="E32" s="3"/>
    </row>
    <row r="33" spans="3:9" x14ac:dyDescent="0.25">
      <c r="C33" s="13" t="s">
        <v>16</v>
      </c>
      <c r="D33" s="32" t="e">
        <f>+D29-D20</f>
        <v>#DIV/0!</v>
      </c>
      <c r="E33" s="5" t="e">
        <f>+D33*D10</f>
        <v>#DIV/0!</v>
      </c>
    </row>
    <row r="34" spans="3:9" x14ac:dyDescent="0.25">
      <c r="C34" s="13" t="s">
        <v>10</v>
      </c>
      <c r="D34" s="32" t="e">
        <f>+D20-D24</f>
        <v>#DIV/0!</v>
      </c>
      <c r="E34" s="5" t="e">
        <f>+D34*D8</f>
        <v>#DIV/0!</v>
      </c>
    </row>
    <row r="35" spans="3:9" x14ac:dyDescent="0.25">
      <c r="C35" s="16" t="s">
        <v>0</v>
      </c>
      <c r="D35" s="33" t="e">
        <f>SUM(D33:D34)</f>
        <v>#DIV/0!</v>
      </c>
      <c r="E35" s="8" t="e">
        <f>SUM(E33:E34)</f>
        <v>#DIV/0!</v>
      </c>
    </row>
    <row r="36" spans="3:9" x14ac:dyDescent="0.25">
      <c r="C36" s="23" t="s">
        <v>26</v>
      </c>
      <c r="D36" s="34" t="e">
        <f>+D29-D26</f>
        <v>#DIV/0!</v>
      </c>
      <c r="E36" s="24" t="e">
        <f>+D36*D10</f>
        <v>#DIV/0!</v>
      </c>
    </row>
    <row r="38" spans="3:9" x14ac:dyDescent="0.25">
      <c r="C38" s="71" t="s">
        <v>1</v>
      </c>
      <c r="D38" s="72"/>
      <c r="F38" s="40" t="s">
        <v>42</v>
      </c>
      <c r="G38" s="19">
        <v>0.1</v>
      </c>
      <c r="H38" s="38">
        <v>6.93E-2</v>
      </c>
      <c r="I38" s="36"/>
    </row>
    <row r="39" spans="3:9" x14ac:dyDescent="0.25">
      <c r="C39" s="49" t="s">
        <v>37</v>
      </c>
      <c r="D39" s="64">
        <f>D29</f>
        <v>650</v>
      </c>
      <c r="F39" s="49" t="s">
        <v>37</v>
      </c>
      <c r="G39" s="50">
        <f>+D39*(1+G38)</f>
        <v>715.00000000000011</v>
      </c>
      <c r="H39" s="50">
        <f>+D39*(1+H38)</f>
        <v>695.04499999999996</v>
      </c>
    </row>
    <row r="40" spans="3:9" x14ac:dyDescent="0.25">
      <c r="C40" s="9" t="s">
        <v>38</v>
      </c>
      <c r="D40" s="10">
        <f>+D39*D3</f>
        <v>0</v>
      </c>
      <c r="F40" s="17" t="str">
        <f>+C40</f>
        <v>Receita bruta de vendas</v>
      </c>
      <c r="G40" s="5">
        <f>+G39*D3</f>
        <v>0</v>
      </c>
      <c r="H40" s="5">
        <f>+H39*D3</f>
        <v>0</v>
      </c>
    </row>
    <row r="41" spans="3:9" x14ac:dyDescent="0.25">
      <c r="C41" s="4" t="s">
        <v>28</v>
      </c>
      <c r="D41" s="5">
        <f>+D39*D4</f>
        <v>0</v>
      </c>
      <c r="F41" s="4" t="str">
        <f>+C41</f>
        <v>(-) Impostos s/ venda</v>
      </c>
      <c r="G41" s="5">
        <f>+G39*D4</f>
        <v>0</v>
      </c>
      <c r="H41" s="5">
        <f>+H39*D4</f>
        <v>0</v>
      </c>
    </row>
    <row r="42" spans="3:9" x14ac:dyDescent="0.25">
      <c r="C42" s="9" t="s">
        <v>39</v>
      </c>
      <c r="D42" s="10">
        <f>SUM(D40:D41)</f>
        <v>0</v>
      </c>
      <c r="F42" s="9" t="str">
        <f t="shared" ref="F42:F49" si="6">+C42</f>
        <v>(=) Receita líquida de vda</v>
      </c>
      <c r="G42" s="10">
        <f>SUM(G40:G41)</f>
        <v>0</v>
      </c>
      <c r="H42" s="10">
        <f>SUM(H40:H41)</f>
        <v>0</v>
      </c>
    </row>
    <row r="43" spans="3:9" x14ac:dyDescent="0.25">
      <c r="C43" s="4" t="s">
        <v>40</v>
      </c>
      <c r="D43" s="5">
        <f>+D6*D39</f>
        <v>0</v>
      </c>
      <c r="F43" s="4" t="str">
        <f t="shared" si="6"/>
        <v>(-) Comiss s/ venda</v>
      </c>
      <c r="G43" s="5">
        <f>+G39*D6</f>
        <v>0</v>
      </c>
      <c r="H43" s="5">
        <f>+D6*$H$39</f>
        <v>0</v>
      </c>
    </row>
    <row r="44" spans="3:9" x14ac:dyDescent="0.25">
      <c r="C44" s="4" t="s">
        <v>31</v>
      </c>
      <c r="D44" s="5">
        <f>+D7*D39</f>
        <v>0</v>
      </c>
      <c r="F44" s="4" t="str">
        <f t="shared" si="6"/>
        <v>(-) Custos variáveis</v>
      </c>
      <c r="G44" s="5">
        <f>+G39*D7</f>
        <v>0</v>
      </c>
      <c r="H44" s="5">
        <f>+D7*$H$39</f>
        <v>0</v>
      </c>
    </row>
    <row r="45" spans="3:9" x14ac:dyDescent="0.25">
      <c r="C45" s="9" t="s">
        <v>3</v>
      </c>
      <c r="D45" s="10">
        <f>SUM(D42:D44)</f>
        <v>0</v>
      </c>
      <c r="F45" s="9" t="str">
        <f t="shared" si="6"/>
        <v>(=) MC</v>
      </c>
      <c r="G45" s="10">
        <f>SUM(G42:G44)</f>
        <v>0</v>
      </c>
      <c r="H45" s="10">
        <f>SUM(H42:H44)</f>
        <v>0</v>
      </c>
    </row>
    <row r="46" spans="3:9" x14ac:dyDescent="0.25">
      <c r="C46" s="4" t="s">
        <v>12</v>
      </c>
      <c r="D46" s="5">
        <f>-D15</f>
        <v>0</v>
      </c>
      <c r="F46" s="4" t="str">
        <f t="shared" si="6"/>
        <v>(-) CDF</v>
      </c>
      <c r="G46" s="5">
        <f>+D46</f>
        <v>0</v>
      </c>
      <c r="H46" s="5">
        <f>+G46</f>
        <v>0</v>
      </c>
    </row>
    <row r="47" spans="3:9" x14ac:dyDescent="0.25">
      <c r="C47" s="9" t="s">
        <v>13</v>
      </c>
      <c r="D47" s="10">
        <f>SUM(D45:D46)</f>
        <v>0</v>
      </c>
      <c r="F47" s="9" t="str">
        <f t="shared" si="6"/>
        <v>(=) EBIT</v>
      </c>
      <c r="G47" s="10">
        <f>SUM(G45:G46)</f>
        <v>0</v>
      </c>
      <c r="H47" s="10">
        <f>SUM(H45:H46)</f>
        <v>0</v>
      </c>
    </row>
    <row r="48" spans="3:9" x14ac:dyDescent="0.25">
      <c r="C48" s="4" t="s">
        <v>9</v>
      </c>
      <c r="D48" s="5">
        <f>-IF(D47&gt;0,D47*B9)</f>
        <v>0</v>
      </c>
      <c r="F48" s="4" t="str">
        <f t="shared" si="6"/>
        <v>(-) IR/CSSLL</v>
      </c>
      <c r="G48" s="5">
        <f>-IF(G47&gt;0,G47*B9)</f>
        <v>0</v>
      </c>
      <c r="H48" s="5">
        <f>-IF(H47&gt;0,H47*B9)</f>
        <v>0</v>
      </c>
    </row>
    <row r="49" spans="3:8" x14ac:dyDescent="0.25">
      <c r="C49" s="7" t="s">
        <v>14</v>
      </c>
      <c r="D49" s="8">
        <f>+SUM(D47:D48)</f>
        <v>0</v>
      </c>
      <c r="F49" s="7" t="str">
        <f t="shared" si="6"/>
        <v>(=) NOPAT</v>
      </c>
      <c r="G49" s="8">
        <f>+SUM(G47:G48)</f>
        <v>0</v>
      </c>
      <c r="H49" s="8">
        <f>+SUM(H47:H48)</f>
        <v>0</v>
      </c>
    </row>
    <row r="50" spans="3:8" x14ac:dyDescent="0.25">
      <c r="C50" s="2"/>
      <c r="F50" s="18" t="s">
        <v>43</v>
      </c>
      <c r="G50" s="19" t="e">
        <f>+G49/D49-1</f>
        <v>#DIV/0!</v>
      </c>
      <c r="H50" s="19" t="e">
        <f>+H49/D49-1</f>
        <v>#DIV/0!</v>
      </c>
    </row>
    <row r="51" spans="3:8" x14ac:dyDescent="0.25">
      <c r="C51" s="20" t="s">
        <v>16</v>
      </c>
      <c r="D51" s="29">
        <f>+D49</f>
        <v>0</v>
      </c>
    </row>
    <row r="52" spans="3:8" x14ac:dyDescent="0.25">
      <c r="C52" s="4" t="s">
        <v>15</v>
      </c>
      <c r="D52" s="5">
        <f>-D17</f>
        <v>0</v>
      </c>
      <c r="F52" s="40" t="s">
        <v>44</v>
      </c>
      <c r="G52" s="37" t="e">
        <f>+G50/G38</f>
        <v>#DIV/0!</v>
      </c>
      <c r="H52" s="37" t="e">
        <f>+H50/H38</f>
        <v>#DIV/0!</v>
      </c>
    </row>
    <row r="53" spans="3:8" x14ac:dyDescent="0.25">
      <c r="C53" s="7" t="s">
        <v>41</v>
      </c>
      <c r="D53" s="8">
        <f>SUM(D51:D52)</f>
        <v>0</v>
      </c>
    </row>
    <row r="54" spans="3:8" x14ac:dyDescent="0.25">
      <c r="C54" s="2"/>
    </row>
    <row r="55" spans="3:8" x14ac:dyDescent="0.25">
      <c r="C55" s="20" t="s">
        <v>16</v>
      </c>
      <c r="D55" s="29">
        <f>+D51</f>
        <v>0</v>
      </c>
    </row>
    <row r="56" spans="3:8" x14ac:dyDescent="0.25">
      <c r="C56" s="4" t="s">
        <v>17</v>
      </c>
      <c r="D56" s="5">
        <f>+D16</f>
        <v>0</v>
      </c>
    </row>
    <row r="57" spans="3:8" x14ac:dyDescent="0.25">
      <c r="C57" s="7" t="s">
        <v>18</v>
      </c>
      <c r="D57" s="8">
        <f>SUM(D55:D56)</f>
        <v>0</v>
      </c>
    </row>
    <row r="58" spans="3:8" x14ac:dyDescent="0.25">
      <c r="C58" s="53" t="s">
        <v>19</v>
      </c>
      <c r="D58" s="3">
        <f>-D18</f>
        <v>0</v>
      </c>
    </row>
    <row r="59" spans="3:8" x14ac:dyDescent="0.25">
      <c r="C59" s="7" t="s">
        <v>21</v>
      </c>
      <c r="D59" s="8">
        <f>SUM(D57:D58)</f>
        <v>0</v>
      </c>
    </row>
  </sheetData>
  <mergeCells count="6">
    <mergeCell ref="C38:D38"/>
    <mergeCell ref="J2:K2"/>
    <mergeCell ref="E20:F20"/>
    <mergeCell ref="E22:F22"/>
    <mergeCell ref="E24:F24"/>
    <mergeCell ref="E26:F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- PE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 71</dc:creator>
  <cp:lastModifiedBy>Asael Carmelo Cosentino</cp:lastModifiedBy>
  <cp:lastPrinted>2015-07-01T01:26:07Z</cp:lastPrinted>
  <dcterms:created xsi:type="dcterms:W3CDTF">2015-06-23T23:04:46Z</dcterms:created>
  <dcterms:modified xsi:type="dcterms:W3CDTF">2015-08-20T19:51:38Z</dcterms:modified>
</cp:coreProperties>
</file>